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базовая доходность\"/>
    </mc:Choice>
  </mc:AlternateContent>
  <bookViews>
    <workbookView xWindow="120" yWindow="15" windowWidth="18960" windowHeight="11325" activeTab="1"/>
  </bookViews>
  <sheets>
    <sheet name="Приложение 1" sheetId="2" r:id="rId1"/>
    <sheet name="Приложение 2" sheetId="3" r:id="rId2"/>
    <sheet name="Итого" sheetId="5" r:id="rId3"/>
  </sheets>
  <definedNames>
    <definedName name="_xlnm._FilterDatabase" localSheetId="1" hidden="1">'Приложение 2'!$A$4:$I$80</definedName>
  </definedNames>
  <calcPr calcId="162913"/>
</workbook>
</file>

<file path=xl/calcChain.xml><?xml version="1.0" encoding="utf-8"?>
<calcChain xmlns="http://schemas.openxmlformats.org/spreadsheetml/2006/main">
  <c r="G5" i="2" l="1"/>
  <c r="H5" i="2" s="1"/>
  <c r="G6" i="2"/>
  <c r="H6" i="2" s="1"/>
  <c r="G7" i="2"/>
  <c r="H7" i="2" s="1"/>
  <c r="G8" i="2"/>
  <c r="H8" i="2" s="1"/>
  <c r="G9" i="2"/>
  <c r="H9" i="2" s="1"/>
  <c r="G10" i="2"/>
  <c r="H10" i="2"/>
  <c r="G160" i="5" l="1"/>
  <c r="H160" i="5" s="1"/>
  <c r="G159" i="5"/>
  <c r="H159" i="5" s="1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G151" i="5"/>
  <c r="H151" i="5" s="1"/>
  <c r="G150" i="5"/>
  <c r="H150" i="5" s="1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G137" i="5"/>
  <c r="H137" i="5" s="1"/>
  <c r="G135" i="5"/>
  <c r="H135" i="5" s="1"/>
  <c r="G134" i="5"/>
  <c r="H134" i="5" s="1"/>
  <c r="G133" i="5"/>
  <c r="H133" i="5" s="1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G122" i="5"/>
  <c r="H122" i="5" s="1"/>
  <c r="G121" i="5"/>
  <c r="H121" i="5" s="1"/>
  <c r="G120" i="5"/>
  <c r="H120" i="5" s="1"/>
  <c r="G119" i="5"/>
  <c r="H119" i="5" s="1"/>
  <c r="G118" i="5"/>
  <c r="H118" i="5" s="1"/>
  <c r="G116" i="5"/>
  <c r="H116" i="5" s="1"/>
  <c r="G115" i="5"/>
  <c r="H115" i="5" s="1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G105" i="5"/>
  <c r="H105" i="5" s="1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G87" i="5"/>
  <c r="H87" i="5" s="1"/>
  <c r="G86" i="5"/>
  <c r="H86" i="5" s="1"/>
  <c r="G85" i="5"/>
  <c r="H85" i="5" s="1"/>
  <c r="G80" i="5"/>
  <c r="H80" i="5" s="1"/>
  <c r="G79" i="5"/>
  <c r="H79" i="5" s="1"/>
  <c r="G78" i="5"/>
  <c r="H78" i="5" s="1"/>
  <c r="G75" i="5"/>
  <c r="H75" i="5" s="1"/>
  <c r="E74" i="5"/>
  <c r="G74" i="5" s="1"/>
  <c r="H74" i="5" s="1"/>
  <c r="G73" i="5"/>
  <c r="H73" i="5" s="1"/>
  <c r="G72" i="5"/>
  <c r="H72" i="5" s="1"/>
  <c r="E71" i="5"/>
  <c r="G71" i="5" s="1"/>
  <c r="H71" i="5" s="1"/>
  <c r="E70" i="5"/>
  <c r="G70" i="5" s="1"/>
  <c r="H70" i="5" s="1"/>
  <c r="E69" i="5"/>
  <c r="G69" i="5" s="1"/>
  <c r="H69" i="5" s="1"/>
  <c r="E68" i="5"/>
  <c r="G68" i="5" s="1"/>
  <c r="H68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E56" i="5"/>
  <c r="G56" i="5" s="1"/>
  <c r="H56" i="5" s="1"/>
  <c r="E55" i="5"/>
  <c r="G55" i="5" s="1"/>
  <c r="H55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E47" i="5"/>
  <c r="G47" i="5" s="1"/>
  <c r="H47" i="5" s="1"/>
  <c r="E46" i="5"/>
  <c r="G46" i="5" s="1"/>
  <c r="H46" i="5" s="1"/>
  <c r="E45" i="5"/>
  <c r="G45" i="5" s="1"/>
  <c r="H45" i="5" s="1"/>
  <c r="G44" i="5"/>
  <c r="H44" i="5" s="1"/>
  <c r="E43" i="5"/>
  <c r="G43" i="5" s="1"/>
  <c r="H43" i="5" s="1"/>
  <c r="G42" i="5"/>
  <c r="H42" i="5" s="1"/>
  <c r="E40" i="5"/>
  <c r="G40" i="5" s="1"/>
  <c r="H40" i="5" s="1"/>
  <c r="G39" i="5"/>
  <c r="H39" i="5" s="1"/>
  <c r="G38" i="5"/>
  <c r="H38" i="5" s="1"/>
  <c r="G37" i="5"/>
  <c r="H37" i="5" s="1"/>
  <c r="G36" i="5"/>
  <c r="H36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G3" i="5"/>
  <c r="H3" i="5" s="1"/>
  <c r="G71" i="3"/>
  <c r="H71" i="3" s="1"/>
  <c r="G72" i="3"/>
  <c r="H72" i="3" s="1"/>
  <c r="G73" i="3"/>
  <c r="H73" i="3" s="1"/>
  <c r="G74" i="3"/>
  <c r="H74" i="3" s="1"/>
  <c r="G75" i="3"/>
  <c r="H75" i="3" s="1"/>
  <c r="G76" i="3"/>
  <c r="H76" i="3" s="1"/>
  <c r="G77" i="3"/>
  <c r="H77" i="3" s="1"/>
  <c r="G78" i="3"/>
  <c r="H78" i="3" s="1"/>
  <c r="G79" i="3"/>
  <c r="H79" i="3" s="1"/>
  <c r="G80" i="3"/>
  <c r="H80" i="3" s="1"/>
  <c r="G70" i="3"/>
  <c r="H70" i="3" s="1"/>
  <c r="G58" i="3"/>
  <c r="H58" i="3" s="1"/>
  <c r="G59" i="3"/>
  <c r="H59" i="3" s="1"/>
  <c r="G60" i="3"/>
  <c r="H60" i="3" s="1"/>
  <c r="G61" i="3"/>
  <c r="H61" i="3" s="1"/>
  <c r="G62" i="3"/>
  <c r="H62" i="3" s="1"/>
  <c r="G63" i="3"/>
  <c r="H63" i="3" s="1"/>
  <c r="G64" i="3"/>
  <c r="H64" i="3" s="1"/>
  <c r="G65" i="3"/>
  <c r="H65" i="3" s="1"/>
  <c r="G66" i="3"/>
  <c r="H66" i="3" s="1"/>
  <c r="G67" i="3"/>
  <c r="H67" i="3" s="1"/>
  <c r="G68" i="3"/>
  <c r="H68" i="3" s="1"/>
  <c r="G57" i="3"/>
  <c r="H57" i="3" s="1"/>
  <c r="G45" i="3"/>
  <c r="H45" i="3" s="1"/>
  <c r="G46" i="3"/>
  <c r="H46" i="3" s="1"/>
  <c r="G47" i="3"/>
  <c r="H47" i="3" s="1"/>
  <c r="G48" i="3"/>
  <c r="H48" i="3" s="1"/>
  <c r="G49" i="3"/>
  <c r="H49" i="3" s="1"/>
  <c r="G50" i="3"/>
  <c r="H50" i="3" s="1"/>
  <c r="G51" i="3"/>
  <c r="H51" i="3" s="1"/>
  <c r="G52" i="3"/>
  <c r="H52" i="3" s="1"/>
  <c r="G53" i="3"/>
  <c r="H53" i="3" s="1"/>
  <c r="G54" i="3"/>
  <c r="H54" i="3" s="1"/>
  <c r="G55" i="3"/>
  <c r="H55" i="3" s="1"/>
  <c r="G44" i="3"/>
  <c r="H44" i="3" s="1"/>
  <c r="G39" i="3"/>
  <c r="H39" i="3" s="1"/>
  <c r="G40" i="3"/>
  <c r="H40" i="3" s="1"/>
  <c r="G41" i="3"/>
  <c r="H41" i="3" s="1"/>
  <c r="G42" i="3"/>
  <c r="H42" i="3" s="1"/>
  <c r="G38" i="3"/>
  <c r="H38" i="3" s="1"/>
  <c r="G6" i="3"/>
  <c r="H6" i="3" s="1"/>
  <c r="G7" i="3"/>
  <c r="H7" i="3" s="1"/>
  <c r="G8" i="3"/>
  <c r="H8" i="3" s="1"/>
  <c r="G9" i="3"/>
  <c r="H9" i="3" s="1"/>
  <c r="G10" i="3"/>
  <c r="H10" i="3" s="1"/>
  <c r="G11" i="3"/>
  <c r="H11" i="3" s="1"/>
  <c r="G12" i="3"/>
  <c r="H12" i="3" s="1"/>
  <c r="G13" i="3"/>
  <c r="H13" i="3" s="1"/>
  <c r="G14" i="3"/>
  <c r="H14" i="3" s="1"/>
  <c r="G15" i="3"/>
  <c r="H15" i="3" s="1"/>
  <c r="G16" i="3"/>
  <c r="H16" i="3" s="1"/>
  <c r="G17" i="3"/>
  <c r="H17" i="3" s="1"/>
  <c r="G18" i="3"/>
  <c r="H18" i="3" s="1"/>
  <c r="G19" i="3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28" i="3"/>
  <c r="H28" i="3" s="1"/>
  <c r="G29" i="3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5" i="3"/>
  <c r="H5" i="3" s="1"/>
  <c r="G81" i="2"/>
  <c r="H81" i="2" s="1"/>
  <c r="G82" i="2"/>
  <c r="H82" i="2" s="1"/>
  <c r="G80" i="2"/>
  <c r="H80" i="2" s="1"/>
  <c r="G74" i="2"/>
  <c r="H74" i="2" s="1"/>
  <c r="G75" i="2"/>
  <c r="H75" i="2" s="1"/>
  <c r="G77" i="2"/>
  <c r="H77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46" i="2"/>
  <c r="H46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44" i="2"/>
  <c r="H44" i="2" s="1"/>
  <c r="G41" i="2"/>
  <c r="H41" i="2" s="1"/>
  <c r="G39" i="2"/>
  <c r="H39" i="2" s="1"/>
  <c r="G40" i="2"/>
  <c r="H40" i="2" s="1"/>
  <c r="G38" i="2"/>
  <c r="H38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29" i="2"/>
  <c r="H29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E76" i="2" l="1"/>
  <c r="G76" i="2" s="1"/>
  <c r="H76" i="2" s="1"/>
  <c r="E73" i="2"/>
  <c r="G73" i="2" s="1"/>
  <c r="H73" i="2" s="1"/>
  <c r="E72" i="2"/>
  <c r="G72" i="2" s="1"/>
  <c r="H72" i="2" s="1"/>
  <c r="E71" i="2"/>
  <c r="G71" i="2" s="1"/>
  <c r="H71" i="2" s="1"/>
  <c r="E70" i="2"/>
  <c r="G70" i="2" s="1"/>
  <c r="H70" i="2" s="1"/>
  <c r="E58" i="2"/>
  <c r="G58" i="2" s="1"/>
  <c r="H58" i="2" s="1"/>
  <c r="E57" i="2"/>
  <c r="G57" i="2" s="1"/>
  <c r="H57" i="2" s="1"/>
  <c r="E49" i="2"/>
  <c r="G49" i="2" s="1"/>
  <c r="H49" i="2" s="1"/>
  <c r="E48" i="2"/>
  <c r="G48" i="2" s="1"/>
  <c r="H48" i="2" s="1"/>
  <c r="E47" i="2"/>
  <c r="G47" i="2" s="1"/>
  <c r="H47" i="2" s="1"/>
  <c r="E45" i="2"/>
  <c r="G45" i="2" s="1"/>
  <c r="H45" i="2" s="1"/>
  <c r="E42" i="2"/>
  <c r="G42" i="2" s="1"/>
  <c r="H42" i="2" s="1"/>
</calcChain>
</file>

<file path=xl/sharedStrings.xml><?xml version="1.0" encoding="utf-8"?>
<sst xmlns="http://schemas.openxmlformats.org/spreadsheetml/2006/main" count="897" uniqueCount="224">
  <si>
    <r>
      <rPr>
        <b/>
        <sz val="11"/>
        <rFont val="Times New Roman"/>
        <family val="1"/>
      </rPr>
      <t>Приложение №2</t>
    </r>
  </si>
  <si>
    <r>
      <rPr>
        <b/>
        <sz val="11"/>
        <rFont val="Times New Roman"/>
        <family val="1"/>
      </rPr>
      <t xml:space="preserve">Физические показатели, базовая доходность, корректирующие коэффициенты и
</t>
    </r>
    <r>
      <rPr>
        <b/>
        <sz val="11"/>
        <rFont val="Times New Roman"/>
        <family val="1"/>
      </rPr>
      <t>ставки единого налога, в остальных населенных  пунктах</t>
    </r>
  </si>
  <si>
    <t>К1
федеральный</t>
  </si>
  <si>
    <t>Укрупнение сектора деятельности</t>
  </si>
  <si>
    <r>
      <rPr>
        <b/>
        <sz val="12"/>
        <rFont val="Times New Roman"/>
        <family val="1"/>
        <charset val="204"/>
      </rPr>
      <t>Единица физического показателя характеризи рующего вид
деятельност и</t>
    </r>
  </si>
  <si>
    <r>
      <rPr>
        <b/>
        <sz val="12"/>
        <rFont val="Times New Roman"/>
        <family val="1"/>
        <charset val="204"/>
      </rPr>
      <t>К2
местный</t>
    </r>
  </si>
  <si>
    <r>
      <rPr>
        <b/>
        <sz val="12"/>
        <rFont val="Times New Roman"/>
        <family val="1"/>
        <charset val="204"/>
      </rPr>
      <t>Сумма вмененного
дохода</t>
    </r>
  </si>
  <si>
    <t>Сумма единого налога</t>
  </si>
  <si>
    <t>Базовая доходн ость</t>
  </si>
  <si>
    <t>1</t>
  </si>
  <si>
    <t>Оказание бытовых услуг:</t>
  </si>
  <si>
    <t>1.1</t>
  </si>
  <si>
    <t>ремонт и чистка обуви</t>
  </si>
  <si>
    <t>работник</t>
  </si>
  <si>
    <t>1.2</t>
  </si>
  <si>
    <t>-ремонт и пошив швейных изделий</t>
  </si>
  <si>
    <t>1.3</t>
  </si>
  <si>
    <t>-ремонт изделий из кожи и меха</t>
  </si>
  <si>
    <t>1.4</t>
  </si>
  <si>
    <t>-ремонт часов</t>
  </si>
  <si>
    <t>работников</t>
  </si>
  <si>
    <t>5</t>
  </si>
  <si>
    <t>-изготовление и ремонт ювелирных изделий</t>
  </si>
  <si>
    <t>1.6</t>
  </si>
  <si>
    <t>-ремонт и техническое обслуживание бытовой радиоэлектронной аппаратуры</t>
  </si>
  <si>
    <t>1.7</t>
  </si>
  <si>
    <t>-ремонт и техническое обслуживание бытовых машин и бытовых приборов</t>
  </si>
  <si>
    <t>1.8</t>
  </si>
  <si>
    <r>
      <rPr>
        <sz val="12"/>
        <rFont val="Times New Roman"/>
        <family val="1"/>
        <charset val="204"/>
      </rPr>
      <t>-ремонт и техническое обслуживание
компьютеров и
оргтехники</t>
    </r>
  </si>
  <si>
    <t>1.9</t>
  </si>
  <si>
    <r>
      <rPr>
        <sz val="12"/>
        <rFont val="Times New Roman"/>
        <family val="1"/>
        <charset val="204"/>
      </rPr>
      <t>-ремонт и техническое обслуживание абонентского оборудования и средств
связи</t>
    </r>
  </si>
  <si>
    <t>1.10</t>
  </si>
  <si>
    <t>-ремонт и изготовление металлических изделий</t>
  </si>
  <si>
    <t>1.11</t>
  </si>
  <si>
    <t>-ремонт машин, оборудования и приборов</t>
  </si>
  <si>
    <t>2</t>
  </si>
  <si>
    <t>Услуги фотоателье</t>
  </si>
  <si>
    <t>1.13</t>
  </si>
  <si>
    <r>
      <rPr>
        <sz val="12"/>
        <rFont val="Times New Roman"/>
        <family val="1"/>
        <charset val="204"/>
      </rPr>
      <t>Прокат бытовой
радиоэлектронной аппаратуры и принадлежностей к ней, видеоигровых
устройств, видеокассет</t>
    </r>
  </si>
  <si>
    <t>1.14</t>
  </si>
  <si>
    <t>-химчистка и крашение</t>
  </si>
  <si>
    <t>1.15</t>
  </si>
  <si>
    <t>-услуги прачечных</t>
  </si>
  <si>
    <t>1.16</t>
  </si>
  <si>
    <t>-услуги бань</t>
  </si>
  <si>
    <t>1.17</t>
  </si>
  <si>
    <t>-расчес и переработка давальческой шерсти</t>
  </si>
  <si>
    <t>1.18</t>
  </si>
  <si>
    <t>-выделка шкур животных</t>
  </si>
  <si>
    <t>1.19</t>
  </si>
  <si>
    <r>
      <rPr>
        <sz val="12"/>
        <rFont val="Times New Roman"/>
        <family val="1"/>
        <charset val="204"/>
      </rPr>
      <t>-ритуальные и
обрядовые услуги</t>
    </r>
  </si>
  <si>
    <r>
      <rPr>
        <sz val="12"/>
        <rFont val="Times New Roman"/>
        <family val="1"/>
        <charset val="204"/>
      </rPr>
      <t>-изготовление предметов похоронного
ритуала</t>
    </r>
  </si>
  <si>
    <t>-изготовление надгробных сооружений из природного камня</t>
  </si>
  <si>
    <t>-иные услуги</t>
  </si>
  <si>
    <t>1.20</t>
  </si>
  <si>
    <t>Изготовление и ремонт мебели</t>
  </si>
  <si>
    <t>1.21</t>
  </si>
  <si>
    <r>
      <rPr>
        <sz val="12"/>
        <rFont val="Times New Roman"/>
        <family val="1"/>
        <charset val="204"/>
      </rPr>
      <t>Ремонт и строительство
жилья и других построек</t>
    </r>
  </si>
  <si>
    <t>-облицовочные и малярные работы</t>
  </si>
  <si>
    <t>-ремонт кровель</t>
  </si>
  <si>
    <t>-благоустройство территории</t>
  </si>
  <si>
    <r>
      <rPr>
        <sz val="12"/>
        <rFont val="Times New Roman"/>
        <family val="1"/>
        <charset val="204"/>
      </rPr>
      <t>-изготовление
столярных деталей и изделий</t>
    </r>
  </si>
  <si>
    <t>-прочие услуги</t>
  </si>
  <si>
    <t>1.22</t>
  </si>
  <si>
    <r>
      <rPr>
        <sz val="12"/>
        <rFont val="Times New Roman"/>
        <family val="1"/>
        <charset val="204"/>
      </rPr>
      <t>ремонт и изготовление ключей, замков ,зонтов,
металлической галантереи</t>
    </r>
  </si>
  <si>
    <t>1.23</t>
  </si>
  <si>
    <t>-прокат(за исключением проката кинофильмов)</t>
  </si>
  <si>
    <t>1.24</t>
  </si>
  <si>
    <t>-другие бытовые услуги</t>
  </si>
  <si>
    <t>2.1</t>
  </si>
  <si>
    <r>
      <rPr>
        <sz val="12"/>
        <rFont val="Times New Roman"/>
        <family val="1"/>
        <charset val="204"/>
      </rPr>
      <t>-в салонах
парикмахерской «Люкс»</t>
    </r>
  </si>
  <si>
    <t>2.2</t>
  </si>
  <si>
    <t>-в парикмахерских салонах</t>
  </si>
  <si>
    <t>2.3</t>
  </si>
  <si>
    <t>-в парикмахерских кабинетах</t>
  </si>
  <si>
    <t>3</t>
  </si>
  <si>
    <t>Оказание ветеринарных услуг</t>
  </si>
  <si>
    <t>4</t>
  </si>
  <si>
    <t>5.1</t>
  </si>
  <si>
    <t>продовольственными товарами</t>
  </si>
  <si>
    <t>кв.м</t>
  </si>
  <si>
    <t>5.2</t>
  </si>
  <si>
    <t>непродовольственными товарами</t>
  </si>
  <si>
    <r>
      <rPr>
        <sz val="12"/>
        <rFont val="Times New Roman"/>
        <family val="1"/>
        <charset val="204"/>
      </rPr>
      <t>лекарственными средствами и изделиями медицинского
назначения</t>
    </r>
  </si>
  <si>
    <t>5.4</t>
  </si>
  <si>
    <t>ювелирными изделиями</t>
  </si>
  <si>
    <t>5.5</t>
  </si>
  <si>
    <r>
      <rPr>
        <sz val="12"/>
        <rFont val="Times New Roman"/>
        <family val="1"/>
        <charset val="204"/>
      </rPr>
      <t>изделиями из натуральной кожи и
меха</t>
    </r>
  </si>
  <si>
    <t>5.6</t>
  </si>
  <si>
    <t>автомобильными товарами (в том числе авто аксессуарами, автокосметикой и др).</t>
  </si>
  <si>
    <t>5.7</t>
  </si>
  <si>
    <t>теле-видео-и аудиоаппаратурой</t>
  </si>
  <si>
    <t>5.8</t>
  </si>
  <si>
    <t>компьютерами и оргтехникой</t>
  </si>
  <si>
    <t>5.9</t>
  </si>
  <si>
    <t>абонентским оборудованием средств связи</t>
  </si>
  <si>
    <t>5.10</t>
  </si>
  <si>
    <r>
      <rPr>
        <sz val="12"/>
        <rFont val="Times New Roman"/>
        <family val="1"/>
        <charset val="204"/>
      </rPr>
      <t>печатной продукцией средств массовой информации, книжной продукцией, связанной с образованием, наукой и
культурой</t>
    </r>
  </si>
  <si>
    <t>5.11</t>
  </si>
  <si>
    <t>комиссионными товарами</t>
  </si>
  <si>
    <t>5.12</t>
  </si>
  <si>
    <t>прочими товарами</t>
  </si>
  <si>
    <t>6.1</t>
  </si>
  <si>
    <r>
      <rPr>
        <sz val="12"/>
        <rFont val="Times New Roman"/>
        <family val="1"/>
        <charset val="204"/>
      </rPr>
      <t>продовольственными
товарами</t>
    </r>
  </si>
  <si>
    <r>
      <rPr>
        <sz val="12"/>
        <rFont val="Times New Roman"/>
        <family val="1"/>
        <charset val="204"/>
      </rPr>
      <t>торговое
место</t>
    </r>
  </si>
  <si>
    <t>6.2</t>
  </si>
  <si>
    <t>торговое место</t>
  </si>
  <si>
    <t>6.3</t>
  </si>
  <si>
    <r>
      <rPr>
        <sz val="12"/>
        <rFont val="Times New Roman"/>
        <family val="1"/>
        <charset val="204"/>
      </rPr>
      <t>лекарственными
средствами и изделиями медицинского
назначения</t>
    </r>
  </si>
  <si>
    <t>6.4</t>
  </si>
  <si>
    <t>6.5</t>
  </si>
  <si>
    <r>
      <rPr>
        <sz val="12"/>
        <rFont val="Times New Roman"/>
        <family val="1"/>
        <charset val="204"/>
      </rPr>
      <t>изделиями из
натуральной кожи и меха</t>
    </r>
  </si>
  <si>
    <t>6.6</t>
  </si>
  <si>
    <t>6.7</t>
  </si>
  <si>
    <t>теле-,видео-и аудиоаппаратурой</t>
  </si>
  <si>
    <t>6.8</t>
  </si>
  <si>
    <t>6.9</t>
  </si>
  <si>
    <r>
      <rPr>
        <sz val="12"/>
        <rFont val="Times New Roman"/>
        <family val="1"/>
        <charset val="204"/>
      </rPr>
      <t>абонентским оборудованием средств
связи</t>
    </r>
  </si>
  <si>
    <t>6.10</t>
  </si>
  <si>
    <t>печатной продукцией средств массовой информации, книжной продукцией, связанной с образованием, наукой и культурой</t>
  </si>
  <si>
    <t>6.11</t>
  </si>
  <si>
    <t>прочими товарам</t>
  </si>
  <si>
    <t>7</t>
  </si>
  <si>
    <t>8</t>
  </si>
  <si>
    <t>Оказание услуг общественного питания, осуществляемых при использовании зала площадью не более 150 квадратных метров, в том числе</t>
  </si>
  <si>
    <t>8.1</t>
  </si>
  <si>
    <t>Рестораны, бары</t>
  </si>
  <si>
    <t>8.2</t>
  </si>
  <si>
    <t>Кафе</t>
  </si>
  <si>
    <t>8.3</t>
  </si>
  <si>
    <t>Столовые</t>
  </si>
  <si>
    <t>8.4</t>
  </si>
  <si>
    <t>Закусочные</t>
  </si>
  <si>
    <t>8.5</t>
  </si>
  <si>
    <r>
      <rPr>
        <sz val="12"/>
        <rFont val="Times New Roman"/>
        <family val="1"/>
        <charset val="204"/>
      </rPr>
      <t>Предприятия общественного питания, расположенные в школах и учебных
заведениях</t>
    </r>
  </si>
  <si>
    <t>оказание автотранспортных услуг по перевозке пассажиров и грузов, осуществляемых организациями и индивидуальными предпринимателями, использующими не более 20 автомобилей</t>
  </si>
  <si>
    <t>автомобиль</t>
  </si>
  <si>
    <t>10</t>
  </si>
  <si>
    <t>Оказание услуг по хранению автотранспортных средств на платных стоянках.</t>
  </si>
  <si>
    <t>кв.</t>
  </si>
  <si>
    <t>(1)</t>
  </si>
  <si>
    <t>11.1</t>
  </si>
  <si>
    <r>
      <rPr>
        <sz val="12"/>
        <rFont val="Times New Roman"/>
        <family val="1"/>
        <charset val="204"/>
      </rPr>
      <t>Распространение наружной рекламы с использованием
рекламных конструкций с автоматической сменой изображения</t>
    </r>
  </si>
  <si>
    <t>кв.м.</t>
  </si>
  <si>
    <t>11.2</t>
  </si>
  <si>
    <t>Распространение наружной рекламы с использованием электронного табло</t>
  </si>
  <si>
    <t>11.3</t>
  </si>
  <si>
    <t>Размещение рекламы с использование внешних и внутренних поверхностей транспортных средств</t>
  </si>
  <si>
    <t>Оказание парикмахерских
услуг:</t>
  </si>
  <si>
    <r>
      <rPr>
        <b/>
        <i/>
        <sz val="12"/>
        <rFont val="Times New Roman"/>
        <family val="1"/>
        <charset val="204"/>
      </rPr>
      <t>Розничная торговля, осуществляемая через объекты стационарной торговой сети, имеющие
торговые залы не более 150 квадратных метров, в том числе</t>
    </r>
  </si>
  <si>
    <t>Розничная торговля, осуществляемая через объекты стационарной торговой сети, не имеющие торговых залов, и розничная торговля, осуществляемая через объекты нестационарной торговой сети, в том числе:</t>
  </si>
  <si>
    <t>9(4)</t>
  </si>
  <si>
    <t>-ремонт и чистка обуви</t>
  </si>
  <si>
    <r>
      <rPr>
        <sz val="12"/>
        <rFont val="Times New Roman"/>
        <family val="1"/>
        <charset val="204"/>
      </rPr>
      <t>-ремонт и пошив
швейных изделий</t>
    </r>
  </si>
  <si>
    <r>
      <rPr>
        <sz val="12"/>
        <rFont val="Times New Roman"/>
        <family val="1"/>
        <charset val="204"/>
      </rPr>
      <t>-ремонт изделий из кожи
и меха</t>
    </r>
  </si>
  <si>
    <r>
      <rPr>
        <sz val="12"/>
        <rFont val="Times New Roman"/>
        <family val="1"/>
        <charset val="204"/>
      </rPr>
      <t>-ремонт и техническое обслуживание бытовой радиоэлектронной
аппаратуры</t>
    </r>
  </si>
  <si>
    <r>
      <rPr>
        <sz val="12"/>
        <rFont val="Times New Roman"/>
        <family val="1"/>
        <charset val="204"/>
      </rPr>
      <t>-ремонт и техническое обслуживание бытовых машин и бытовых
приборов</t>
    </r>
  </si>
  <si>
    <r>
      <rPr>
        <sz val="12"/>
        <rFont val="Times New Roman"/>
        <family val="1"/>
        <charset val="204"/>
      </rPr>
      <t>-ремонт и техническое обслуживание
компьютеров и оргтехники</t>
    </r>
  </si>
  <si>
    <r>
      <rPr>
        <sz val="12"/>
        <rFont val="Times New Roman"/>
        <family val="1"/>
        <charset val="204"/>
      </rPr>
      <t>-ремонт и техническое обслуживание абонентского
оборудования и средств связи</t>
    </r>
  </si>
  <si>
    <r>
      <rPr>
        <sz val="12"/>
        <rFont val="Times New Roman"/>
        <family val="1"/>
        <charset val="204"/>
      </rPr>
      <t>Прокат бытовой радиоэлектронной аппаратуры и принадлежностей к ней,
видеоигровых устройств, видеокассет</t>
    </r>
  </si>
  <si>
    <r>
      <rPr>
        <sz val="12"/>
        <rFont val="Times New Roman"/>
        <family val="1"/>
        <charset val="204"/>
      </rPr>
      <t>-ритуальные и обрядовые
услуги</t>
    </r>
  </si>
  <si>
    <t>-изготовление предметов похоронного ритуала</t>
  </si>
  <si>
    <r>
      <rPr>
        <sz val="12"/>
        <rFont val="Times New Roman"/>
        <family val="1"/>
        <charset val="204"/>
      </rPr>
      <t>-изготовление надгробных сооружений
из природного камня</t>
    </r>
  </si>
  <si>
    <r>
      <rPr>
        <sz val="12"/>
        <rFont val="Times New Roman"/>
        <family val="1"/>
        <charset val="204"/>
      </rPr>
      <t>Изготовление и ремонт
мебели</t>
    </r>
  </si>
  <si>
    <r>
      <rPr>
        <sz val="12"/>
        <rFont val="Times New Roman"/>
        <family val="1"/>
        <charset val="204"/>
      </rPr>
      <t>-облицовочные и
малярные работы</t>
    </r>
  </si>
  <si>
    <r>
      <rPr>
        <sz val="12"/>
        <rFont val="Times New Roman"/>
        <family val="1"/>
        <charset val="204"/>
      </rPr>
      <t>-благоустройство
территории</t>
    </r>
  </si>
  <si>
    <t>-изготовление столярных деталей и изделий</t>
  </si>
  <si>
    <r>
      <rPr>
        <sz val="12"/>
        <rFont val="Times New Roman"/>
        <family val="1"/>
        <charset val="204"/>
      </rPr>
      <t>ремонт и изготовление
замков, металлической галантереи</t>
    </r>
  </si>
  <si>
    <r>
      <rPr>
        <sz val="12"/>
        <rFont val="Times New Roman"/>
        <family val="1"/>
        <charset val="204"/>
      </rPr>
      <t>-в парикмахерских
салонах</t>
    </r>
  </si>
  <si>
    <r>
      <rPr>
        <b/>
        <i/>
        <sz val="12"/>
        <rFont val="Times New Roman"/>
        <family val="1"/>
        <charset val="204"/>
      </rPr>
      <t>Оказание ветеринарных
услуг</t>
    </r>
  </si>
  <si>
    <r>
      <rPr>
        <b/>
        <i/>
        <sz val="12"/>
        <rFont val="Times New Roman"/>
        <family val="1"/>
        <charset val="204"/>
      </rPr>
      <t>Сервисное обслуживание автотранспортных
средств</t>
    </r>
  </si>
  <si>
    <t>5.3</t>
  </si>
  <si>
    <t>лекарственными средствами и изделиями медицинского назначения</t>
  </si>
  <si>
    <t>изделиями из натуральной кожи и меха</t>
  </si>
  <si>
    <t>автомобильными товарами (в том числе автоаксессуарами, автокосметикой и др).</t>
  </si>
  <si>
    <r>
      <rPr>
        <sz val="12"/>
        <rFont val="Times New Roman"/>
        <family val="1"/>
        <charset val="204"/>
      </rPr>
      <t>теле-видео-и аудиоаппаратурой
компьютерами и оргтехникой</t>
    </r>
  </si>
  <si>
    <r>
      <rPr>
        <sz val="12"/>
        <rFont val="Times New Roman"/>
        <family val="1"/>
        <charset val="204"/>
      </rPr>
      <t>абонентским
оборудованием средств связи</t>
    </r>
  </si>
  <si>
    <r>
      <rPr>
        <sz val="12"/>
        <rFont val="Times New Roman"/>
        <family val="1"/>
        <charset val="204"/>
      </rPr>
      <t>печатной продукцией
средств массовой информации, книжной продукцией, связанной с образованием, наукой и
культурой</t>
    </r>
  </si>
  <si>
    <r>
      <rPr>
        <sz val="12"/>
        <rFont val="Times New Roman"/>
        <family val="1"/>
        <charset val="204"/>
      </rPr>
      <t>непродовольственными
товарами</t>
    </r>
  </si>
  <si>
    <r>
      <rPr>
        <sz val="12"/>
        <rFont val="Times New Roman"/>
        <family val="1"/>
        <charset val="204"/>
      </rPr>
      <t>лекарственными
средствами и изделиями медицинского назначения</t>
    </r>
  </si>
  <si>
    <r>
      <rPr>
        <sz val="12"/>
        <rFont val="Times New Roman"/>
        <family val="1"/>
        <charset val="204"/>
      </rPr>
      <t>автомобильными товарами (в том числе авто аксессуарами,
автокосметикой и др).</t>
    </r>
  </si>
  <si>
    <r>
      <rPr>
        <sz val="12"/>
        <rFont val="Times New Roman"/>
        <family val="1"/>
        <charset val="204"/>
      </rPr>
      <t>компьютерами и
оргтехникой</t>
    </r>
  </si>
  <si>
    <r>
      <rPr>
        <sz val="12"/>
        <rFont val="Times New Roman"/>
        <family val="1"/>
        <charset val="204"/>
      </rPr>
      <t>печатной продукцией
средств массовой информации, книжной продукцией, связанной с
образованием, наукой и культурой</t>
    </r>
  </si>
  <si>
    <r>
      <rPr>
        <b/>
        <i/>
        <sz val="12"/>
        <rFont val="Times New Roman"/>
        <family val="1"/>
        <charset val="204"/>
      </rPr>
      <t>Разносная торговля, осуществляемая индивидуальными предпринимателями (за исключением торговли подакцизными товарами, лекарственными препаратами, изделиями из драгоценных камней, оружием, меховыми изделиями и техническими сложными товарами бытового
назначения)</t>
    </r>
  </si>
  <si>
    <r>
      <rPr>
        <sz val="12"/>
        <rFont val="Times New Roman"/>
        <family val="1"/>
        <charset val="204"/>
      </rPr>
      <t>Предприятия общественного питания, расположенные в школах
и учебных заведениях</t>
    </r>
  </si>
  <si>
    <t>8.6</t>
  </si>
  <si>
    <r>
      <rPr>
        <sz val="12"/>
        <rFont val="Times New Roman"/>
        <family val="1"/>
        <charset val="204"/>
      </rPr>
      <t>Предприятия общественного питания, расположенные внутри предприятий с пропускным режимом
работы</t>
    </r>
  </si>
  <si>
    <r>
      <rPr>
        <b/>
        <i/>
        <sz val="12"/>
        <rFont val="Times New Roman"/>
        <family val="1"/>
        <charset val="204"/>
      </rPr>
      <t>оказание автотранспортных услуг по перевозке пассажиров и грузов,
осуществляемых организациями и индивидуальными предпринимателями, использующими не более
20 автомобилей</t>
    </r>
  </si>
  <si>
    <r>
      <rPr>
        <b/>
        <i/>
        <sz val="12"/>
        <rFont val="Times New Roman"/>
        <family val="1"/>
        <charset val="204"/>
      </rPr>
      <t>Оказание услуг по хранению автотранспортных средств на платных
стоянках</t>
    </r>
  </si>
  <si>
    <r>
      <rPr>
        <sz val="12"/>
        <rFont val="Times New Roman"/>
        <family val="1"/>
        <charset val="204"/>
      </rPr>
      <t>В случае реализации торговым предприятием или предпринимателем двух и более видов товаров, устанавливается максимальный коэффициент К2 одного
из этих видом товаров.</t>
    </r>
  </si>
  <si>
    <t>(2)</t>
  </si>
  <si>
    <t>Для предприятий, реализующих лекарственные препараты собственного производства, понижающий коэффициент к действующей ставке н-га</t>
  </si>
  <si>
    <t>11.</t>
  </si>
  <si>
    <r>
      <rPr>
        <b/>
        <i/>
        <sz val="12"/>
        <rFont val="Times New Roman"/>
        <family val="1"/>
        <charset val="204"/>
      </rPr>
      <t>Распространение
наружной рекламы с использованием конструкций (за использование рекламных конструкций с
автоматической сменой
изображения и электронные табло)</t>
    </r>
  </si>
  <si>
    <r>
      <rPr>
        <sz val="12"/>
        <rFont val="Times New Roman"/>
        <family val="1"/>
        <charset val="204"/>
      </rPr>
      <t>Распространение наружной рекламы с использованием
рекламных конструкций с автоматической сменой
изображения</t>
    </r>
  </si>
  <si>
    <r>
      <rPr>
        <sz val="12"/>
        <rFont val="Times New Roman"/>
        <family val="1"/>
        <charset val="204"/>
      </rPr>
      <t>Распространение наружной рекламы с использованием
электронного табло</t>
    </r>
  </si>
  <si>
    <r>
      <rPr>
        <b/>
        <sz val="12"/>
        <rFont val="Times New Roman"/>
        <family val="1"/>
        <charset val="204"/>
      </rPr>
      <t>Единица физического показателя характеризу ющего
вид деятельност и</t>
    </r>
  </si>
  <si>
    <r>
      <rPr>
        <b/>
        <sz val="12"/>
        <rFont val="Times New Roman"/>
        <family val="1"/>
        <charset val="204"/>
      </rPr>
      <t>К1
федер.</t>
    </r>
  </si>
  <si>
    <r>
      <rPr>
        <b/>
        <sz val="12"/>
        <rFont val="Times New Roman"/>
        <family val="1"/>
        <charset val="204"/>
      </rPr>
      <t>Сумма вмененног
о дохода</t>
    </r>
  </si>
  <si>
    <t>1.5</t>
  </si>
  <si>
    <t>Оказание
парикмахерских услуг:</t>
  </si>
  <si>
    <r>
      <rPr>
        <b/>
        <i/>
        <sz val="12"/>
        <rFont val="Times New Roman"/>
        <family val="1"/>
        <charset val="204"/>
      </rPr>
      <t>Сервисное обслуживание
автотранспортных средств</t>
    </r>
  </si>
  <si>
    <t>Розничная торговля, осуществляемая через объекты стационарной торговой сети, имеющие торговые залы не более 150 квадратных метров, в том числе:</t>
  </si>
  <si>
    <t xml:space="preserve">5.3
</t>
  </si>
  <si>
    <r>
      <rPr>
        <b/>
        <i/>
        <sz val="12"/>
        <rFont val="Times New Roman"/>
        <family val="1"/>
        <charset val="204"/>
      </rPr>
      <t>Розничная торговля, осуществляемая через объекты стационарной торговой сети, не
имеющие торговых залов, и розничная торговля, осуществляемая через объекты нестационарной торговой сети, в том числе:</t>
    </r>
  </si>
  <si>
    <r>
      <rPr>
        <b/>
        <i/>
        <sz val="12"/>
        <rFont val="Times New Roman"/>
        <family val="1"/>
        <charset val="204"/>
      </rPr>
      <t>Разносная торговля, осуществляемая индивидуальными предпринимателями (за исключением торговли подакцизными
товарами, лекарственными
препаратами, изделиями из драгоценных камней, оружием, меховыми изделиями и техническими
сложными товарами бытового назначения)</t>
    </r>
  </si>
  <si>
    <t>Оказание услуг общественного питания, осуществляемых при использовании зала площадью не более 150 квадратных метров, в том числе:</t>
  </si>
  <si>
    <r>
      <rPr>
        <b/>
        <i/>
        <sz val="12"/>
        <rFont val="Times New Roman"/>
        <family val="1"/>
        <charset val="204"/>
      </rPr>
      <t>В случае реализации торговли предприятием или предпринимателем двух более видов товаров, устанавливается
максимальный.</t>
    </r>
  </si>
  <si>
    <t>Базова я доходность</t>
  </si>
  <si>
    <t>Ремонт и строительство жилья и других построек:</t>
  </si>
  <si>
    <t>Базовая доходность</t>
  </si>
  <si>
    <t>Сумма вмененного дохода</t>
  </si>
  <si>
    <t>Базоваядоходность</t>
  </si>
  <si>
    <t>Единица физического показателя характеризующего
вид деятельности</t>
  </si>
  <si>
    <r>
      <t xml:space="preserve">Физические показатели, базовая доходность, корректирующие коэффициенты и
</t>
    </r>
    <r>
      <rPr>
        <b/>
        <sz val="11"/>
        <rFont val="Times New Roman"/>
        <family val="1"/>
      </rPr>
      <t>ставки единого налога, в остальных населенных  пунктах</t>
    </r>
  </si>
  <si>
    <t>Физические показатели, базовая доходность, корректирующие коэффициенты и
ставки единого налога, в с.Чикола</t>
  </si>
  <si>
    <t>Приложение №1</t>
  </si>
  <si>
    <t>1.5.</t>
  </si>
  <si>
    <t>1.12.</t>
  </si>
  <si>
    <t>9.</t>
  </si>
  <si>
    <t xml:space="preserve"> </t>
  </si>
  <si>
    <t>11.2.</t>
  </si>
  <si>
    <t>11.3.</t>
  </si>
  <si>
    <r>
      <rPr>
        <sz val="12"/>
        <rFont val="Times New Roman"/>
        <family val="1"/>
        <charset val="204"/>
      </rPr>
      <t>В случае реализации торговли предприятием или предпринимателем двух более видов товаров, устанавливается
максимальный.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</si>
</sst>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2" x14ac:knownFonts="1">
    <font>
      <sz val="10"/>
      <color rgb="FF000000"/>
      <name val="Times New Roman"/>
      <charset val="204"/>
    </font>
    <font>
      <b/>
      <sz val="11"/>
      <name val="Times New Roman"/>
    </font>
    <font>
      <b/>
      <sz val="11"/>
      <name val="Times New Roman"/>
      <family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center" vertical="top" shrinkToFit="1"/>
    </xf>
    <xf numFmtId="2" fontId="3" fillId="0" borderId="1" xfId="0" applyNumberFormat="1" applyFont="1" applyFill="1" applyBorder="1" applyAlignment="1">
      <alignment horizontal="center" vertical="top" shrinkToFit="1"/>
    </xf>
    <xf numFmtId="164" fontId="3" fillId="0" borderId="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164" fontId="3" fillId="0" borderId="1" xfId="0" applyNumberFormat="1" applyFont="1" applyFill="1" applyBorder="1" applyAlignment="1">
      <alignment horizontal="center" vertical="center" shrinkToFit="1"/>
    </xf>
    <xf numFmtId="2" fontId="3" fillId="0" borderId="1" xfId="0" applyNumberFormat="1" applyFont="1" applyFill="1" applyBorder="1" applyAlignment="1">
      <alignment horizontal="center" vertical="center" shrinkToFit="1"/>
    </xf>
    <xf numFmtId="1" fontId="8" fillId="0" borderId="1" xfId="0" applyNumberFormat="1" applyFont="1" applyFill="1" applyBorder="1" applyAlignment="1">
      <alignment horizontal="center" vertical="top" shrinkToFit="1"/>
    </xf>
    <xf numFmtId="164" fontId="8" fillId="0" borderId="1" xfId="0" applyNumberFormat="1" applyFont="1" applyFill="1" applyBorder="1" applyAlignment="1">
      <alignment horizontal="center" vertical="top" shrinkToFit="1"/>
    </xf>
    <xf numFmtId="2" fontId="8" fillId="0" borderId="1" xfId="0" applyNumberFormat="1" applyFont="1" applyFill="1" applyBorder="1" applyAlignment="1">
      <alignment horizontal="center" vertical="top" shrinkToFit="1"/>
    </xf>
    <xf numFmtId="1" fontId="8" fillId="0" borderId="1" xfId="0" applyNumberFormat="1" applyFont="1" applyFill="1" applyBorder="1" applyAlignment="1">
      <alignment horizontal="center" vertical="center" shrinkToFit="1"/>
    </xf>
    <xf numFmtId="164" fontId="8" fillId="0" borderId="1" xfId="0" applyNumberFormat="1" applyFont="1" applyFill="1" applyBorder="1" applyAlignment="1">
      <alignment horizontal="center" vertical="center" shrinkToFit="1"/>
    </xf>
    <xf numFmtId="2" fontId="8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165" fontId="0" fillId="0" borderId="0" xfId="0" applyNumberFormat="1" applyFill="1" applyBorder="1" applyAlignment="1">
      <alignment horizontal="left" vertical="top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 indent="2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top" shrinkToFit="1"/>
    </xf>
    <xf numFmtId="165" fontId="8" fillId="0" borderId="1" xfId="0" applyNumberFormat="1" applyFont="1" applyFill="1" applyBorder="1" applyAlignment="1">
      <alignment horizontal="center" vertical="center" shrinkToFit="1"/>
    </xf>
    <xf numFmtId="165" fontId="3" fillId="0" borderId="1" xfId="0" applyNumberFormat="1" applyFont="1" applyFill="1" applyBorder="1" applyAlignment="1">
      <alignment horizontal="center" vertical="center" shrinkToFi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Normal="100" workbookViewId="0">
      <pane xSplit="3" ySplit="4" topLeftCell="D80" activePane="bottomRight" state="frozen"/>
      <selection pane="topRight" activeCell="D1" sqref="D1"/>
      <selection pane="bottomLeft" activeCell="A3" sqref="A3"/>
      <selection pane="bottomRight" activeCell="B81" sqref="B81"/>
    </sheetView>
  </sheetViews>
  <sheetFormatPr defaultRowHeight="12.75" x14ac:dyDescent="0.2"/>
  <cols>
    <col min="1" max="1" width="9.33203125" style="37"/>
    <col min="2" max="2" width="59.5" style="38" customWidth="1"/>
    <col min="3" max="3" width="30.83203125" style="24" customWidth="1"/>
    <col min="4" max="4" width="17.5" style="24" customWidth="1"/>
    <col min="5" max="5" width="17.33203125" style="24" customWidth="1"/>
    <col min="6" max="6" width="18.33203125" style="24" customWidth="1"/>
    <col min="7" max="7" width="19.1640625" style="24" customWidth="1"/>
    <col min="8" max="8" width="18.5" style="24" customWidth="1"/>
    <col min="9" max="16384" width="9.33203125" style="24"/>
  </cols>
  <sheetData>
    <row r="1" spans="1:8" ht="14.25" x14ac:dyDescent="0.2">
      <c r="A1" s="56" t="s">
        <v>216</v>
      </c>
      <c r="B1" s="56"/>
      <c r="C1" s="56"/>
      <c r="D1" s="56"/>
      <c r="E1" s="56"/>
      <c r="F1" s="56"/>
      <c r="G1" s="56"/>
      <c r="H1" s="56"/>
    </row>
    <row r="2" spans="1:8" ht="54" customHeight="1" x14ac:dyDescent="0.2">
      <c r="B2" s="57" t="s">
        <v>215</v>
      </c>
      <c r="C2" s="58"/>
      <c r="D2" s="58"/>
      <c r="E2" s="58"/>
      <c r="F2" s="58"/>
      <c r="G2" s="58"/>
      <c r="H2" s="58"/>
    </row>
    <row r="3" spans="1:8" ht="106.5" customHeight="1" x14ac:dyDescent="0.2">
      <c r="A3" s="11"/>
      <c r="B3" s="12" t="s">
        <v>3</v>
      </c>
      <c r="C3" s="11" t="s">
        <v>4</v>
      </c>
      <c r="D3" s="12" t="s">
        <v>208</v>
      </c>
      <c r="E3" s="11" t="s">
        <v>5</v>
      </c>
      <c r="F3" s="12" t="s">
        <v>2</v>
      </c>
      <c r="G3" s="11" t="s">
        <v>6</v>
      </c>
      <c r="H3" s="12" t="s">
        <v>7</v>
      </c>
    </row>
    <row r="4" spans="1:8" ht="12.75" customHeight="1" x14ac:dyDescent="0.2">
      <c r="A4" s="19" t="s">
        <v>9</v>
      </c>
      <c r="B4" s="59" t="s">
        <v>10</v>
      </c>
      <c r="C4" s="60"/>
      <c r="D4" s="60"/>
      <c r="E4" s="60"/>
      <c r="F4" s="60"/>
      <c r="G4" s="60"/>
      <c r="H4" s="61"/>
    </row>
    <row r="5" spans="1:8" ht="33" customHeight="1" x14ac:dyDescent="0.2">
      <c r="A5" s="6" t="s">
        <v>11</v>
      </c>
      <c r="B5" s="7" t="s">
        <v>152</v>
      </c>
      <c r="C5" s="7" t="s">
        <v>13</v>
      </c>
      <c r="D5" s="25">
        <v>7500</v>
      </c>
      <c r="E5" s="26">
        <v>0.21</v>
      </c>
      <c r="F5" s="27">
        <v>1.915</v>
      </c>
      <c r="G5" s="26">
        <f>D5*E5*F5</f>
        <v>3016.125</v>
      </c>
      <c r="H5" s="26">
        <f>G5*0.15</f>
        <v>452.41874999999999</v>
      </c>
    </row>
    <row r="6" spans="1:8" ht="33" customHeight="1" x14ac:dyDescent="0.2">
      <c r="A6" s="6" t="s">
        <v>14</v>
      </c>
      <c r="B6" s="9" t="s">
        <v>153</v>
      </c>
      <c r="C6" s="7" t="s">
        <v>13</v>
      </c>
      <c r="D6" s="25">
        <v>7500</v>
      </c>
      <c r="E6" s="26">
        <v>0.21</v>
      </c>
      <c r="F6" s="27">
        <v>1.915</v>
      </c>
      <c r="G6" s="26">
        <f t="shared" ref="G6:G27" si="0">D6*E6*F6</f>
        <v>3016.125</v>
      </c>
      <c r="H6" s="26">
        <f t="shared" ref="H6:H71" si="1">G6*0.15</f>
        <v>452.41874999999999</v>
      </c>
    </row>
    <row r="7" spans="1:8" ht="33" customHeight="1" x14ac:dyDescent="0.2">
      <c r="A7" s="6" t="s">
        <v>16</v>
      </c>
      <c r="B7" s="9" t="s">
        <v>154</v>
      </c>
      <c r="C7" s="7" t="s">
        <v>13</v>
      </c>
      <c r="D7" s="25">
        <v>7500</v>
      </c>
      <c r="E7" s="26">
        <v>0.21</v>
      </c>
      <c r="F7" s="27">
        <v>1.915</v>
      </c>
      <c r="G7" s="26">
        <f t="shared" si="0"/>
        <v>3016.125</v>
      </c>
      <c r="H7" s="26">
        <f t="shared" si="1"/>
        <v>452.41874999999999</v>
      </c>
    </row>
    <row r="8" spans="1:8" ht="33" customHeight="1" x14ac:dyDescent="0.2">
      <c r="A8" s="6" t="s">
        <v>18</v>
      </c>
      <c r="B8" s="7" t="s">
        <v>19</v>
      </c>
      <c r="C8" s="7" t="s">
        <v>20</v>
      </c>
      <c r="D8" s="25">
        <v>7500</v>
      </c>
      <c r="E8" s="26">
        <v>0.21</v>
      </c>
      <c r="F8" s="27">
        <v>1.915</v>
      </c>
      <c r="G8" s="26">
        <f t="shared" si="0"/>
        <v>3016.125</v>
      </c>
      <c r="H8" s="26">
        <f t="shared" si="1"/>
        <v>452.41874999999999</v>
      </c>
    </row>
    <row r="9" spans="1:8" ht="33" customHeight="1" x14ac:dyDescent="0.2">
      <c r="A9" s="6" t="s">
        <v>217</v>
      </c>
      <c r="B9" s="7" t="s">
        <v>22</v>
      </c>
      <c r="C9" s="7" t="s">
        <v>13</v>
      </c>
      <c r="D9" s="25">
        <v>7500</v>
      </c>
      <c r="E9" s="26">
        <v>0.21</v>
      </c>
      <c r="F9" s="27">
        <v>1.915</v>
      </c>
      <c r="G9" s="26">
        <f t="shared" si="0"/>
        <v>3016.125</v>
      </c>
      <c r="H9" s="26">
        <f t="shared" si="1"/>
        <v>452.41874999999999</v>
      </c>
    </row>
    <row r="10" spans="1:8" ht="33" customHeight="1" x14ac:dyDescent="0.2">
      <c r="A10" s="6" t="s">
        <v>23</v>
      </c>
      <c r="B10" s="9" t="s">
        <v>155</v>
      </c>
      <c r="C10" s="6" t="s">
        <v>13</v>
      </c>
      <c r="D10" s="25">
        <v>7500</v>
      </c>
      <c r="E10" s="26">
        <v>0.21</v>
      </c>
      <c r="F10" s="27">
        <v>1.915</v>
      </c>
      <c r="G10" s="26">
        <f t="shared" si="0"/>
        <v>3016.125</v>
      </c>
      <c r="H10" s="26">
        <f t="shared" si="1"/>
        <v>452.41874999999999</v>
      </c>
    </row>
    <row r="11" spans="1:8" ht="33" customHeight="1" x14ac:dyDescent="0.2">
      <c r="A11" s="6" t="s">
        <v>25</v>
      </c>
      <c r="B11" s="9" t="s">
        <v>156</v>
      </c>
      <c r="C11" s="6" t="s">
        <v>13</v>
      </c>
      <c r="D11" s="25">
        <v>7500</v>
      </c>
      <c r="E11" s="26">
        <v>0.21</v>
      </c>
      <c r="F11" s="27">
        <v>1.915</v>
      </c>
      <c r="G11" s="26">
        <f t="shared" si="0"/>
        <v>3016.125</v>
      </c>
      <c r="H11" s="26">
        <f t="shared" si="1"/>
        <v>452.41874999999999</v>
      </c>
    </row>
    <row r="12" spans="1:8" ht="33" customHeight="1" x14ac:dyDescent="0.2">
      <c r="A12" s="6" t="s">
        <v>27</v>
      </c>
      <c r="B12" s="9" t="s">
        <v>157</v>
      </c>
      <c r="C12" s="6" t="s">
        <v>13</v>
      </c>
      <c r="D12" s="25">
        <v>7500</v>
      </c>
      <c r="E12" s="26">
        <v>0.21</v>
      </c>
      <c r="F12" s="27">
        <v>1.915</v>
      </c>
      <c r="G12" s="26">
        <f t="shared" si="0"/>
        <v>3016.125</v>
      </c>
      <c r="H12" s="26">
        <f t="shared" si="1"/>
        <v>452.41874999999999</v>
      </c>
    </row>
    <row r="13" spans="1:8" ht="33" customHeight="1" x14ac:dyDescent="0.2">
      <c r="A13" s="6" t="s">
        <v>29</v>
      </c>
      <c r="B13" s="9" t="s">
        <v>158</v>
      </c>
      <c r="C13" s="6" t="s">
        <v>13</v>
      </c>
      <c r="D13" s="25">
        <v>7500</v>
      </c>
      <c r="E13" s="26">
        <v>0.21</v>
      </c>
      <c r="F13" s="27">
        <v>1.915</v>
      </c>
      <c r="G13" s="26">
        <f t="shared" si="0"/>
        <v>3016.125</v>
      </c>
      <c r="H13" s="26">
        <f t="shared" si="1"/>
        <v>452.41874999999999</v>
      </c>
    </row>
    <row r="14" spans="1:8" ht="33" customHeight="1" x14ac:dyDescent="0.2">
      <c r="A14" s="6" t="s">
        <v>31</v>
      </c>
      <c r="B14" s="7" t="s">
        <v>32</v>
      </c>
      <c r="C14" s="7" t="s">
        <v>13</v>
      </c>
      <c r="D14" s="25">
        <v>7500</v>
      </c>
      <c r="E14" s="26">
        <v>0.21</v>
      </c>
      <c r="F14" s="27">
        <v>1.915</v>
      </c>
      <c r="G14" s="26">
        <f t="shared" si="0"/>
        <v>3016.125</v>
      </c>
      <c r="H14" s="26">
        <f t="shared" si="1"/>
        <v>452.41874999999999</v>
      </c>
    </row>
    <row r="15" spans="1:8" ht="33" customHeight="1" x14ac:dyDescent="0.2">
      <c r="A15" s="6" t="s">
        <v>33</v>
      </c>
      <c r="B15" s="7" t="s">
        <v>34</v>
      </c>
      <c r="C15" s="7" t="s">
        <v>13</v>
      </c>
      <c r="D15" s="25">
        <v>7500</v>
      </c>
      <c r="E15" s="26">
        <v>0.21</v>
      </c>
      <c r="F15" s="27">
        <v>1.915</v>
      </c>
      <c r="G15" s="26">
        <f t="shared" si="0"/>
        <v>3016.125</v>
      </c>
      <c r="H15" s="26">
        <f t="shared" si="1"/>
        <v>452.41874999999999</v>
      </c>
    </row>
    <row r="16" spans="1:8" ht="33" customHeight="1" x14ac:dyDescent="0.2">
      <c r="A16" s="6" t="s">
        <v>218</v>
      </c>
      <c r="B16" s="7" t="s">
        <v>36</v>
      </c>
      <c r="C16" s="7" t="s">
        <v>13</v>
      </c>
      <c r="D16" s="25">
        <v>7500</v>
      </c>
      <c r="E16" s="26">
        <v>0.21</v>
      </c>
      <c r="F16" s="27">
        <v>1.915</v>
      </c>
      <c r="G16" s="26">
        <f t="shared" si="0"/>
        <v>3016.125</v>
      </c>
      <c r="H16" s="26">
        <f t="shared" si="1"/>
        <v>452.41874999999999</v>
      </c>
    </row>
    <row r="17" spans="1:8" ht="33" customHeight="1" x14ac:dyDescent="0.2">
      <c r="A17" s="6" t="s">
        <v>37</v>
      </c>
      <c r="B17" s="9" t="s">
        <v>159</v>
      </c>
      <c r="C17" s="6" t="s">
        <v>13</v>
      </c>
      <c r="D17" s="25">
        <v>7500</v>
      </c>
      <c r="E17" s="26">
        <v>0.21</v>
      </c>
      <c r="F17" s="27">
        <v>1.915</v>
      </c>
      <c r="G17" s="26">
        <f t="shared" si="0"/>
        <v>3016.125</v>
      </c>
      <c r="H17" s="26">
        <f t="shared" si="1"/>
        <v>452.41874999999999</v>
      </c>
    </row>
    <row r="18" spans="1:8" ht="33" customHeight="1" x14ac:dyDescent="0.2">
      <c r="A18" s="6" t="s">
        <v>39</v>
      </c>
      <c r="B18" s="7" t="s">
        <v>40</v>
      </c>
      <c r="C18" s="7" t="s">
        <v>13</v>
      </c>
      <c r="D18" s="25">
        <v>7500</v>
      </c>
      <c r="E18" s="26">
        <v>0.21</v>
      </c>
      <c r="F18" s="27">
        <v>1.915</v>
      </c>
      <c r="G18" s="26">
        <f t="shared" si="0"/>
        <v>3016.125</v>
      </c>
      <c r="H18" s="26">
        <f t="shared" si="1"/>
        <v>452.41874999999999</v>
      </c>
    </row>
    <row r="19" spans="1:8" ht="33" customHeight="1" x14ac:dyDescent="0.2">
      <c r="A19" s="6" t="s">
        <v>41</v>
      </c>
      <c r="B19" s="7" t="s">
        <v>42</v>
      </c>
      <c r="C19" s="7" t="s">
        <v>13</v>
      </c>
      <c r="D19" s="25">
        <v>7500</v>
      </c>
      <c r="E19" s="26">
        <v>0.21</v>
      </c>
      <c r="F19" s="27">
        <v>1.915</v>
      </c>
      <c r="G19" s="26">
        <f t="shared" si="0"/>
        <v>3016.125</v>
      </c>
      <c r="H19" s="26">
        <f t="shared" si="1"/>
        <v>452.41874999999999</v>
      </c>
    </row>
    <row r="20" spans="1:8" ht="33" customHeight="1" x14ac:dyDescent="0.2">
      <c r="A20" s="6" t="s">
        <v>43</v>
      </c>
      <c r="B20" s="7" t="s">
        <v>44</v>
      </c>
      <c r="C20" s="7" t="s">
        <v>13</v>
      </c>
      <c r="D20" s="25">
        <v>7500</v>
      </c>
      <c r="E20" s="26">
        <v>0.21</v>
      </c>
      <c r="F20" s="27">
        <v>1.915</v>
      </c>
      <c r="G20" s="26">
        <f t="shared" si="0"/>
        <v>3016.125</v>
      </c>
      <c r="H20" s="26">
        <f t="shared" si="1"/>
        <v>452.41874999999999</v>
      </c>
    </row>
    <row r="21" spans="1:8" ht="33" customHeight="1" x14ac:dyDescent="0.2">
      <c r="A21" s="6" t="s">
        <v>45</v>
      </c>
      <c r="B21" s="7" t="s">
        <v>46</v>
      </c>
      <c r="C21" s="7" t="s">
        <v>13</v>
      </c>
      <c r="D21" s="25">
        <v>7500</v>
      </c>
      <c r="E21" s="26">
        <v>0.82</v>
      </c>
      <c r="F21" s="27">
        <v>1.915</v>
      </c>
      <c r="G21" s="26">
        <f t="shared" si="0"/>
        <v>11777.25</v>
      </c>
      <c r="H21" s="26">
        <f t="shared" si="1"/>
        <v>1766.5874999999999</v>
      </c>
    </row>
    <row r="22" spans="1:8" ht="33" customHeight="1" x14ac:dyDescent="0.2">
      <c r="A22" s="6" t="s">
        <v>47</v>
      </c>
      <c r="B22" s="7" t="s">
        <v>48</v>
      </c>
      <c r="C22" s="7" t="s">
        <v>13</v>
      </c>
      <c r="D22" s="25">
        <v>7500</v>
      </c>
      <c r="E22" s="26">
        <v>0.82</v>
      </c>
      <c r="F22" s="27">
        <v>1.915</v>
      </c>
      <c r="G22" s="26">
        <f t="shared" si="0"/>
        <v>11777.25</v>
      </c>
      <c r="H22" s="26">
        <f t="shared" si="1"/>
        <v>1766.5874999999999</v>
      </c>
    </row>
    <row r="23" spans="1:8" ht="33" customHeight="1" x14ac:dyDescent="0.2">
      <c r="A23" s="6" t="s">
        <v>49</v>
      </c>
      <c r="B23" s="9" t="s">
        <v>160</v>
      </c>
      <c r="C23" s="5"/>
      <c r="D23" s="9"/>
      <c r="E23" s="9"/>
      <c r="F23" s="27">
        <v>1.915</v>
      </c>
      <c r="G23" s="26">
        <f t="shared" si="0"/>
        <v>0</v>
      </c>
      <c r="H23" s="26">
        <f t="shared" si="1"/>
        <v>0</v>
      </c>
    </row>
    <row r="24" spans="1:8" ht="33" customHeight="1" x14ac:dyDescent="0.2">
      <c r="A24" s="5"/>
      <c r="B24" s="7" t="s">
        <v>161</v>
      </c>
      <c r="C24" s="7" t="s">
        <v>13</v>
      </c>
      <c r="D24" s="25">
        <v>7500</v>
      </c>
      <c r="E24" s="27">
        <v>0.84199999999999997</v>
      </c>
      <c r="F24" s="27">
        <v>1.915</v>
      </c>
      <c r="G24" s="26">
        <f t="shared" si="0"/>
        <v>12093.225</v>
      </c>
      <c r="H24" s="26">
        <f t="shared" si="1"/>
        <v>1813.9837500000001</v>
      </c>
    </row>
    <row r="25" spans="1:8" ht="33" customHeight="1" x14ac:dyDescent="0.2">
      <c r="A25" s="5"/>
      <c r="B25" s="9" t="s">
        <v>162</v>
      </c>
      <c r="C25" s="6" t="s">
        <v>13</v>
      </c>
      <c r="D25" s="25">
        <v>7500</v>
      </c>
      <c r="E25" s="27">
        <v>0.84199999999999997</v>
      </c>
      <c r="F25" s="27">
        <v>1.915</v>
      </c>
      <c r="G25" s="26">
        <f t="shared" si="0"/>
        <v>12093.225</v>
      </c>
      <c r="H25" s="26">
        <f t="shared" si="1"/>
        <v>1813.9837500000001</v>
      </c>
    </row>
    <row r="26" spans="1:8" ht="33" customHeight="1" x14ac:dyDescent="0.2">
      <c r="A26" s="5"/>
      <c r="B26" s="7" t="s">
        <v>53</v>
      </c>
      <c r="C26" s="7" t="s">
        <v>13</v>
      </c>
      <c r="D26" s="25">
        <v>7500</v>
      </c>
      <c r="E26" s="27">
        <v>0.83099999999999996</v>
      </c>
      <c r="F26" s="27">
        <v>1.915</v>
      </c>
      <c r="G26" s="26">
        <f t="shared" si="0"/>
        <v>11935.237500000001</v>
      </c>
      <c r="H26" s="26">
        <f t="shared" si="1"/>
        <v>1790.2856250000002</v>
      </c>
    </row>
    <row r="27" spans="1:8" ht="33" customHeight="1" x14ac:dyDescent="0.2">
      <c r="A27" s="6" t="s">
        <v>54</v>
      </c>
      <c r="B27" s="9" t="s">
        <v>163</v>
      </c>
      <c r="C27" s="7" t="s">
        <v>13</v>
      </c>
      <c r="D27" s="25">
        <v>7500</v>
      </c>
      <c r="E27" s="27">
        <v>0.21475</v>
      </c>
      <c r="F27" s="27">
        <v>1.915</v>
      </c>
      <c r="G27" s="26">
        <f t="shared" si="0"/>
        <v>3084.3468750000002</v>
      </c>
      <c r="H27" s="26">
        <f t="shared" si="1"/>
        <v>462.65203124999999</v>
      </c>
    </row>
    <row r="28" spans="1:8" ht="27" customHeight="1" x14ac:dyDescent="0.2">
      <c r="A28" s="6" t="s">
        <v>56</v>
      </c>
      <c r="B28" s="64" t="s">
        <v>209</v>
      </c>
      <c r="C28" s="65"/>
      <c r="D28" s="65"/>
      <c r="E28" s="65"/>
      <c r="F28" s="65"/>
      <c r="G28" s="65"/>
      <c r="H28" s="66"/>
    </row>
    <row r="29" spans="1:8" ht="33" customHeight="1" x14ac:dyDescent="0.2">
      <c r="A29" s="5"/>
      <c r="B29" s="9" t="s">
        <v>164</v>
      </c>
      <c r="C29" s="7" t="s">
        <v>13</v>
      </c>
      <c r="D29" s="25">
        <v>7500</v>
      </c>
      <c r="E29" s="27">
        <v>0.86199999999999999</v>
      </c>
      <c r="F29" s="27">
        <v>1.915</v>
      </c>
      <c r="G29" s="26">
        <f t="shared" ref="G29" si="2">D29*E29*F29</f>
        <v>12380.475</v>
      </c>
      <c r="H29" s="26">
        <f t="shared" si="1"/>
        <v>1857.07125</v>
      </c>
    </row>
    <row r="30" spans="1:8" ht="33" customHeight="1" x14ac:dyDescent="0.2">
      <c r="A30" s="5"/>
      <c r="B30" s="7" t="s">
        <v>59</v>
      </c>
      <c r="C30" s="7" t="s">
        <v>13</v>
      </c>
      <c r="D30" s="25">
        <v>7500</v>
      </c>
      <c r="E30" s="27">
        <v>0.86199999999999999</v>
      </c>
      <c r="F30" s="27">
        <v>1.915</v>
      </c>
      <c r="G30" s="26">
        <f t="shared" ref="G30:G36" si="3">D30*E30*F30</f>
        <v>12380.475</v>
      </c>
      <c r="H30" s="26">
        <f t="shared" si="1"/>
        <v>1857.07125</v>
      </c>
    </row>
    <row r="31" spans="1:8" ht="33" customHeight="1" x14ac:dyDescent="0.2">
      <c r="A31" s="5"/>
      <c r="B31" s="9" t="s">
        <v>165</v>
      </c>
      <c r="C31" s="7" t="s">
        <v>13</v>
      </c>
      <c r="D31" s="25">
        <v>7500</v>
      </c>
      <c r="E31" s="27">
        <v>0.86199999999999999</v>
      </c>
      <c r="F31" s="27">
        <v>1.915</v>
      </c>
      <c r="G31" s="26">
        <f t="shared" si="3"/>
        <v>12380.475</v>
      </c>
      <c r="H31" s="26">
        <f t="shared" si="1"/>
        <v>1857.07125</v>
      </c>
    </row>
    <row r="32" spans="1:8" ht="33" customHeight="1" x14ac:dyDescent="0.2">
      <c r="A32" s="5"/>
      <c r="B32" s="7" t="s">
        <v>166</v>
      </c>
      <c r="C32" s="7" t="s">
        <v>13</v>
      </c>
      <c r="D32" s="25">
        <v>7500</v>
      </c>
      <c r="E32" s="27">
        <v>0.86199999999999999</v>
      </c>
      <c r="F32" s="27">
        <v>1.915</v>
      </c>
      <c r="G32" s="26">
        <f t="shared" si="3"/>
        <v>12380.475</v>
      </c>
      <c r="H32" s="26">
        <f t="shared" si="1"/>
        <v>1857.07125</v>
      </c>
    </row>
    <row r="33" spans="1:8" ht="33" customHeight="1" x14ac:dyDescent="0.2">
      <c r="A33" s="5"/>
      <c r="B33" s="7" t="s">
        <v>62</v>
      </c>
      <c r="C33" s="7" t="s">
        <v>13</v>
      </c>
      <c r="D33" s="25">
        <v>7500</v>
      </c>
      <c r="E33" s="27">
        <v>0.86199999999999999</v>
      </c>
      <c r="F33" s="27">
        <v>1.915</v>
      </c>
      <c r="G33" s="26">
        <f t="shared" si="3"/>
        <v>12380.475</v>
      </c>
      <c r="H33" s="26">
        <f t="shared" si="1"/>
        <v>1857.07125</v>
      </c>
    </row>
    <row r="34" spans="1:8" ht="33" customHeight="1" x14ac:dyDescent="0.2">
      <c r="A34" s="6" t="s">
        <v>63</v>
      </c>
      <c r="B34" s="9" t="s">
        <v>167</v>
      </c>
      <c r="C34" s="6" t="s">
        <v>13</v>
      </c>
      <c r="D34" s="28">
        <v>7500</v>
      </c>
      <c r="E34" s="29">
        <v>0.81699999999999995</v>
      </c>
      <c r="F34" s="29">
        <v>1.915</v>
      </c>
      <c r="G34" s="26">
        <f t="shared" si="3"/>
        <v>11734.1625</v>
      </c>
      <c r="H34" s="26">
        <f t="shared" si="1"/>
        <v>1760.1243750000001</v>
      </c>
    </row>
    <row r="35" spans="1:8" ht="33" customHeight="1" x14ac:dyDescent="0.2">
      <c r="A35" s="6" t="s">
        <v>65</v>
      </c>
      <c r="B35" s="7" t="s">
        <v>66</v>
      </c>
      <c r="C35" s="7" t="s">
        <v>13</v>
      </c>
      <c r="D35" s="25">
        <v>7500</v>
      </c>
      <c r="E35" s="27">
        <v>0.85699999999999998</v>
      </c>
      <c r="F35" s="27">
        <v>1.915</v>
      </c>
      <c r="G35" s="26">
        <f t="shared" si="3"/>
        <v>12308.6625</v>
      </c>
      <c r="H35" s="26">
        <f t="shared" si="1"/>
        <v>1846.2993750000001</v>
      </c>
    </row>
    <row r="36" spans="1:8" ht="33" customHeight="1" x14ac:dyDescent="0.2">
      <c r="A36" s="6" t="s">
        <v>67</v>
      </c>
      <c r="B36" s="7" t="s">
        <v>68</v>
      </c>
      <c r="C36" s="7" t="s">
        <v>13</v>
      </c>
      <c r="D36" s="25">
        <v>7500</v>
      </c>
      <c r="E36" s="27">
        <v>0.86099999999999999</v>
      </c>
      <c r="F36" s="27">
        <v>1.915</v>
      </c>
      <c r="G36" s="26">
        <f t="shared" si="3"/>
        <v>12366.112500000001</v>
      </c>
      <c r="H36" s="26">
        <f t="shared" si="1"/>
        <v>1854.9168750000001</v>
      </c>
    </row>
    <row r="37" spans="1:8" ht="33" customHeight="1" x14ac:dyDescent="0.2">
      <c r="A37" s="19" t="s">
        <v>35</v>
      </c>
      <c r="B37" s="59" t="s">
        <v>148</v>
      </c>
      <c r="C37" s="62"/>
      <c r="D37" s="62"/>
      <c r="E37" s="62"/>
      <c r="F37" s="62"/>
      <c r="G37" s="62"/>
      <c r="H37" s="63"/>
    </row>
    <row r="38" spans="1:8" ht="33" customHeight="1" x14ac:dyDescent="0.2">
      <c r="A38" s="6" t="s">
        <v>69</v>
      </c>
      <c r="B38" s="9" t="s">
        <v>70</v>
      </c>
      <c r="C38" s="7" t="s">
        <v>13</v>
      </c>
      <c r="D38" s="25">
        <v>7500</v>
      </c>
      <c r="E38" s="27">
        <v>0.2155</v>
      </c>
      <c r="F38" s="27">
        <v>1.915</v>
      </c>
      <c r="G38" s="26">
        <f t="shared" ref="G38" si="4">D38*E38*F38</f>
        <v>3095.1187500000001</v>
      </c>
      <c r="H38" s="26">
        <f t="shared" si="1"/>
        <v>464.26781249999999</v>
      </c>
    </row>
    <row r="39" spans="1:8" ht="33" customHeight="1" x14ac:dyDescent="0.2">
      <c r="A39" s="6" t="s">
        <v>71</v>
      </c>
      <c r="B39" s="9" t="s">
        <v>168</v>
      </c>
      <c r="C39" s="7" t="s">
        <v>13</v>
      </c>
      <c r="D39" s="25">
        <v>7500</v>
      </c>
      <c r="E39" s="27">
        <v>0.21224999999999999</v>
      </c>
      <c r="F39" s="27">
        <v>1.915</v>
      </c>
      <c r="G39" s="26">
        <f t="shared" ref="G39:G41" si="5">D39*E39*F39</f>
        <v>3048.4406250000002</v>
      </c>
      <c r="H39" s="26">
        <f t="shared" si="1"/>
        <v>457.26609375000004</v>
      </c>
    </row>
    <row r="40" spans="1:8" ht="33" customHeight="1" x14ac:dyDescent="0.2">
      <c r="A40" s="6" t="s">
        <v>73</v>
      </c>
      <c r="B40" s="7" t="s">
        <v>74</v>
      </c>
      <c r="C40" s="7" t="s">
        <v>13</v>
      </c>
      <c r="D40" s="25">
        <v>7500</v>
      </c>
      <c r="E40" s="26">
        <v>0.21</v>
      </c>
      <c r="F40" s="27">
        <v>1.915</v>
      </c>
      <c r="G40" s="26">
        <f t="shared" si="5"/>
        <v>3016.125</v>
      </c>
      <c r="H40" s="26">
        <f t="shared" si="1"/>
        <v>452.41874999999999</v>
      </c>
    </row>
    <row r="41" spans="1:8" ht="33" customHeight="1" x14ac:dyDescent="0.2">
      <c r="A41" s="19" t="s">
        <v>75</v>
      </c>
      <c r="B41" s="22" t="s">
        <v>169</v>
      </c>
      <c r="C41" s="23" t="s">
        <v>13</v>
      </c>
      <c r="D41" s="31">
        <v>7500</v>
      </c>
      <c r="E41" s="32">
        <v>0.82299999999999995</v>
      </c>
      <c r="F41" s="32">
        <v>1.915</v>
      </c>
      <c r="G41" s="33">
        <f t="shared" si="5"/>
        <v>11820.3375</v>
      </c>
      <c r="H41" s="33">
        <f t="shared" si="1"/>
        <v>1773.0506249999999</v>
      </c>
    </row>
    <row r="42" spans="1:8" ht="33" customHeight="1" x14ac:dyDescent="0.2">
      <c r="A42" s="19" t="s">
        <v>77</v>
      </c>
      <c r="B42" s="22" t="s">
        <v>170</v>
      </c>
      <c r="C42" s="19" t="s">
        <v>13</v>
      </c>
      <c r="D42" s="34">
        <v>12000</v>
      </c>
      <c r="E42" s="35">
        <f>0.539*0.25</f>
        <v>0.13475000000000001</v>
      </c>
      <c r="F42" s="35">
        <v>1.915</v>
      </c>
      <c r="G42" s="33">
        <f t="shared" ref="G42" si="6">D42*E42*F42</f>
        <v>3096.5549999999998</v>
      </c>
      <c r="H42" s="33">
        <f t="shared" si="1"/>
        <v>464.48324999999994</v>
      </c>
    </row>
    <row r="43" spans="1:8" ht="33" customHeight="1" x14ac:dyDescent="0.2">
      <c r="A43" s="19">
        <v>5</v>
      </c>
      <c r="B43" s="68" t="s">
        <v>149</v>
      </c>
      <c r="C43" s="68"/>
      <c r="D43" s="68"/>
      <c r="E43" s="68"/>
      <c r="F43" s="68"/>
      <c r="G43" s="68"/>
      <c r="H43" s="68"/>
    </row>
    <row r="44" spans="1:8" ht="33" customHeight="1" x14ac:dyDescent="0.2">
      <c r="A44" s="6" t="s">
        <v>78</v>
      </c>
      <c r="B44" s="7" t="s">
        <v>79</v>
      </c>
      <c r="C44" s="7" t="s">
        <v>80</v>
      </c>
      <c r="D44" s="25">
        <v>1800</v>
      </c>
      <c r="E44" s="26">
        <v>0.19</v>
      </c>
      <c r="F44" s="27">
        <v>1.915</v>
      </c>
      <c r="G44" s="26">
        <f t="shared" ref="G44" si="7">D44*E44*F44</f>
        <v>654.93000000000006</v>
      </c>
      <c r="H44" s="26">
        <f t="shared" si="1"/>
        <v>98.239500000000007</v>
      </c>
    </row>
    <row r="45" spans="1:8" ht="33" customHeight="1" x14ac:dyDescent="0.2">
      <c r="A45" s="6" t="s">
        <v>81</v>
      </c>
      <c r="B45" s="7" t="s">
        <v>82</v>
      </c>
      <c r="C45" s="7" t="s">
        <v>80</v>
      </c>
      <c r="D45" s="25">
        <v>1800</v>
      </c>
      <c r="E45" s="26">
        <f>0.19*0.25</f>
        <v>4.7500000000000001E-2</v>
      </c>
      <c r="F45" s="27">
        <v>1.915</v>
      </c>
      <c r="G45" s="26">
        <f t="shared" ref="G45:G55" si="8">D45*E45*F45</f>
        <v>163.73250000000002</v>
      </c>
      <c r="H45" s="26">
        <f t="shared" si="1"/>
        <v>24.559875000000002</v>
      </c>
    </row>
    <row r="46" spans="1:8" ht="33" customHeight="1" x14ac:dyDescent="0.2">
      <c r="A46" s="6" t="s">
        <v>171</v>
      </c>
      <c r="B46" s="7" t="s">
        <v>172</v>
      </c>
      <c r="C46" s="6" t="s">
        <v>80</v>
      </c>
      <c r="D46" s="28">
        <v>1800</v>
      </c>
      <c r="E46" s="29">
        <v>0.317</v>
      </c>
      <c r="F46" s="29">
        <v>1.915</v>
      </c>
      <c r="G46" s="26">
        <f t="shared" si="8"/>
        <v>1092.6990000000001</v>
      </c>
      <c r="H46" s="26">
        <f t="shared" si="1"/>
        <v>163.90485000000001</v>
      </c>
    </row>
    <row r="47" spans="1:8" ht="33" customHeight="1" x14ac:dyDescent="0.2">
      <c r="A47" s="6" t="s">
        <v>84</v>
      </c>
      <c r="B47" s="7" t="s">
        <v>85</v>
      </c>
      <c r="C47" s="7" t="s">
        <v>80</v>
      </c>
      <c r="D47" s="25">
        <v>1800</v>
      </c>
      <c r="E47" s="27">
        <f>0.634*0.25</f>
        <v>0.1585</v>
      </c>
      <c r="F47" s="27">
        <v>1.915</v>
      </c>
      <c r="G47" s="26">
        <f t="shared" si="8"/>
        <v>546.34950000000003</v>
      </c>
      <c r="H47" s="26">
        <f t="shared" si="1"/>
        <v>81.952425000000005</v>
      </c>
    </row>
    <row r="48" spans="1:8" ht="33" customHeight="1" x14ac:dyDescent="0.2">
      <c r="A48" s="6" t="s">
        <v>86</v>
      </c>
      <c r="B48" s="7" t="s">
        <v>173</v>
      </c>
      <c r="C48" s="7" t="s">
        <v>80</v>
      </c>
      <c r="D48" s="25">
        <v>1800</v>
      </c>
      <c r="E48" s="27">
        <f>0.634*0.25</f>
        <v>0.1585</v>
      </c>
      <c r="F48" s="27">
        <v>1.915</v>
      </c>
      <c r="G48" s="26">
        <f t="shared" si="8"/>
        <v>546.34950000000003</v>
      </c>
      <c r="H48" s="26">
        <f t="shared" si="1"/>
        <v>81.952425000000005</v>
      </c>
    </row>
    <row r="49" spans="1:8" ht="33" customHeight="1" x14ac:dyDescent="0.2">
      <c r="A49" s="6" t="s">
        <v>88</v>
      </c>
      <c r="B49" s="7" t="s">
        <v>174</v>
      </c>
      <c r="C49" s="7" t="s">
        <v>80</v>
      </c>
      <c r="D49" s="25">
        <v>1800</v>
      </c>
      <c r="E49" s="27">
        <f>0.329*0.25</f>
        <v>8.2250000000000004E-2</v>
      </c>
      <c r="F49" s="27">
        <v>1.915</v>
      </c>
      <c r="G49" s="26">
        <f t="shared" si="8"/>
        <v>283.51575000000003</v>
      </c>
      <c r="H49" s="26">
        <f t="shared" si="1"/>
        <v>42.527362500000002</v>
      </c>
    </row>
    <row r="50" spans="1:8" ht="33" customHeight="1" x14ac:dyDescent="0.2">
      <c r="A50" s="6" t="s">
        <v>90</v>
      </c>
      <c r="B50" s="9" t="s">
        <v>175</v>
      </c>
      <c r="C50" s="6" t="s">
        <v>80</v>
      </c>
      <c r="D50" s="28">
        <v>1800</v>
      </c>
      <c r="E50" s="13">
        <v>0.11874999999999999</v>
      </c>
      <c r="F50" s="29">
        <v>1.915</v>
      </c>
      <c r="G50" s="26">
        <f t="shared" si="8"/>
        <v>409.33125000000001</v>
      </c>
      <c r="H50" s="26">
        <f t="shared" si="1"/>
        <v>61.399687499999999</v>
      </c>
    </row>
    <row r="51" spans="1:8" ht="33" customHeight="1" x14ac:dyDescent="0.2">
      <c r="A51" s="6" t="s">
        <v>92</v>
      </c>
      <c r="B51" s="7" t="s">
        <v>93</v>
      </c>
      <c r="C51" s="7" t="s">
        <v>80</v>
      </c>
      <c r="D51" s="25">
        <v>1800</v>
      </c>
      <c r="E51" s="13">
        <v>0.11899999999999999</v>
      </c>
      <c r="F51" s="27">
        <v>1.915</v>
      </c>
      <c r="G51" s="26">
        <f t="shared" si="8"/>
        <v>410.19299999999998</v>
      </c>
      <c r="H51" s="26">
        <f t="shared" si="1"/>
        <v>61.528949999999995</v>
      </c>
    </row>
    <row r="52" spans="1:8" ht="33" customHeight="1" x14ac:dyDescent="0.2">
      <c r="A52" s="6" t="s">
        <v>94</v>
      </c>
      <c r="B52" s="9" t="s">
        <v>176</v>
      </c>
      <c r="C52" s="6" t="s">
        <v>80</v>
      </c>
      <c r="D52" s="28">
        <v>1800</v>
      </c>
      <c r="E52" s="13">
        <v>0.11899999999999999</v>
      </c>
      <c r="F52" s="29">
        <v>1.915</v>
      </c>
      <c r="G52" s="26">
        <f t="shared" si="8"/>
        <v>410.19299999999998</v>
      </c>
      <c r="H52" s="26">
        <f t="shared" si="1"/>
        <v>61.528949999999995</v>
      </c>
    </row>
    <row r="53" spans="1:8" ht="33" customHeight="1" x14ac:dyDescent="0.2">
      <c r="A53" s="6" t="s">
        <v>96</v>
      </c>
      <c r="B53" s="9" t="s">
        <v>177</v>
      </c>
      <c r="C53" s="6" t="s">
        <v>80</v>
      </c>
      <c r="D53" s="28">
        <v>1800</v>
      </c>
      <c r="E53" s="13">
        <v>4.7500000000000001E-2</v>
      </c>
      <c r="F53" s="29">
        <v>1.915</v>
      </c>
      <c r="G53" s="26">
        <f t="shared" si="8"/>
        <v>163.73250000000002</v>
      </c>
      <c r="H53" s="26">
        <f t="shared" si="1"/>
        <v>24.559875000000002</v>
      </c>
    </row>
    <row r="54" spans="1:8" ht="33" customHeight="1" x14ac:dyDescent="0.2">
      <c r="A54" s="6" t="s">
        <v>98</v>
      </c>
      <c r="B54" s="7" t="s">
        <v>99</v>
      </c>
      <c r="C54" s="7" t="s">
        <v>80</v>
      </c>
      <c r="D54" s="25">
        <v>1800</v>
      </c>
      <c r="E54" s="13">
        <v>3.5749999999999997E-2</v>
      </c>
      <c r="F54" s="27">
        <v>1.915</v>
      </c>
      <c r="G54" s="26">
        <f t="shared" si="8"/>
        <v>123.23025</v>
      </c>
      <c r="H54" s="26">
        <f t="shared" si="1"/>
        <v>18.484537499999998</v>
      </c>
    </row>
    <row r="55" spans="1:8" ht="33" customHeight="1" x14ac:dyDescent="0.2">
      <c r="A55" s="6" t="s">
        <v>100</v>
      </c>
      <c r="B55" s="7" t="s">
        <v>101</v>
      </c>
      <c r="C55" s="7" t="s">
        <v>80</v>
      </c>
      <c r="D55" s="25">
        <v>1800</v>
      </c>
      <c r="E55" s="13">
        <v>5.1749999999999997E-2</v>
      </c>
      <c r="F55" s="27">
        <v>1.915</v>
      </c>
      <c r="G55" s="26">
        <f t="shared" si="8"/>
        <v>178.38225</v>
      </c>
      <c r="H55" s="26">
        <f t="shared" si="1"/>
        <v>26.757337499999998</v>
      </c>
    </row>
    <row r="56" spans="1:8" ht="33" customHeight="1" x14ac:dyDescent="0.2">
      <c r="A56" s="19">
        <v>6</v>
      </c>
      <c r="B56" s="67" t="s">
        <v>150</v>
      </c>
      <c r="C56" s="67"/>
      <c r="D56" s="67"/>
      <c r="E56" s="67"/>
      <c r="F56" s="67"/>
      <c r="G56" s="67"/>
      <c r="H56" s="67"/>
    </row>
    <row r="57" spans="1:8" ht="33" customHeight="1" x14ac:dyDescent="0.2">
      <c r="A57" s="6" t="s">
        <v>102</v>
      </c>
      <c r="B57" s="9" t="s">
        <v>103</v>
      </c>
      <c r="C57" s="9" t="s">
        <v>104</v>
      </c>
      <c r="D57" s="25">
        <v>9000</v>
      </c>
      <c r="E57" s="27">
        <f>0.712</f>
        <v>0.71199999999999997</v>
      </c>
      <c r="F57" s="27">
        <v>1.915</v>
      </c>
      <c r="G57" s="26">
        <f t="shared" ref="G57" si="9">D57*E57*F57</f>
        <v>12271.32</v>
      </c>
      <c r="H57" s="26">
        <f t="shared" si="1"/>
        <v>1840.6979999999999</v>
      </c>
    </row>
    <row r="58" spans="1:8" ht="33" customHeight="1" x14ac:dyDescent="0.2">
      <c r="A58" s="6" t="s">
        <v>105</v>
      </c>
      <c r="B58" s="9" t="s">
        <v>178</v>
      </c>
      <c r="C58" s="9" t="s">
        <v>104</v>
      </c>
      <c r="D58" s="25">
        <v>9000</v>
      </c>
      <c r="E58" s="27">
        <f>0.712*0.25</f>
        <v>0.17799999999999999</v>
      </c>
      <c r="F58" s="27">
        <v>1.915</v>
      </c>
      <c r="G58" s="26">
        <f t="shared" ref="G58:G68" si="10">D58*E58*F58</f>
        <v>3067.83</v>
      </c>
      <c r="H58" s="26">
        <f t="shared" si="1"/>
        <v>460.17449999999997</v>
      </c>
    </row>
    <row r="59" spans="1:8" ht="33" customHeight="1" x14ac:dyDescent="0.2">
      <c r="A59" s="6" t="s">
        <v>107</v>
      </c>
      <c r="B59" s="9" t="s">
        <v>179</v>
      </c>
      <c r="C59" s="7" t="s">
        <v>106</v>
      </c>
      <c r="D59" s="28">
        <v>9000</v>
      </c>
      <c r="E59" s="29">
        <v>0.754</v>
      </c>
      <c r="F59" s="29">
        <v>1.915</v>
      </c>
      <c r="G59" s="26">
        <f t="shared" si="10"/>
        <v>12995.19</v>
      </c>
      <c r="H59" s="26">
        <f t="shared" si="1"/>
        <v>1949.2784999999999</v>
      </c>
    </row>
    <row r="60" spans="1:8" ht="33" customHeight="1" x14ac:dyDescent="0.2">
      <c r="A60" s="6" t="s">
        <v>109</v>
      </c>
      <c r="B60" s="7" t="s">
        <v>85</v>
      </c>
      <c r="C60" s="9" t="s">
        <v>104</v>
      </c>
      <c r="D60" s="25">
        <v>9000</v>
      </c>
      <c r="E60" s="27">
        <v>0.1885</v>
      </c>
      <c r="F60" s="27">
        <v>1.915</v>
      </c>
      <c r="G60" s="26">
        <f t="shared" si="10"/>
        <v>3248.7975000000001</v>
      </c>
      <c r="H60" s="26">
        <f t="shared" si="1"/>
        <v>487.31962499999997</v>
      </c>
    </row>
    <row r="61" spans="1:8" ht="33" customHeight="1" x14ac:dyDescent="0.2">
      <c r="A61" s="6" t="s">
        <v>110</v>
      </c>
      <c r="B61" s="7" t="s">
        <v>173</v>
      </c>
      <c r="C61" s="7" t="s">
        <v>106</v>
      </c>
      <c r="D61" s="25">
        <v>9000</v>
      </c>
      <c r="E61" s="27">
        <v>0.18475</v>
      </c>
      <c r="F61" s="27">
        <v>1.915</v>
      </c>
      <c r="G61" s="26">
        <f t="shared" si="10"/>
        <v>3184.1662500000002</v>
      </c>
      <c r="H61" s="26">
        <f t="shared" si="1"/>
        <v>477.62493749999999</v>
      </c>
    </row>
    <row r="62" spans="1:8" ht="33" customHeight="1" x14ac:dyDescent="0.2">
      <c r="A62" s="6" t="s">
        <v>112</v>
      </c>
      <c r="B62" s="9" t="s">
        <v>180</v>
      </c>
      <c r="C62" s="7" t="s">
        <v>106</v>
      </c>
      <c r="D62" s="28">
        <v>9000</v>
      </c>
      <c r="E62" s="29">
        <v>0.18475</v>
      </c>
      <c r="F62" s="29">
        <v>1.915</v>
      </c>
      <c r="G62" s="26">
        <f t="shared" si="10"/>
        <v>3184.1662500000002</v>
      </c>
      <c r="H62" s="26">
        <f t="shared" si="1"/>
        <v>477.62493749999999</v>
      </c>
    </row>
    <row r="63" spans="1:8" ht="33" customHeight="1" x14ac:dyDescent="0.2">
      <c r="A63" s="6" t="s">
        <v>113</v>
      </c>
      <c r="B63" s="7" t="s">
        <v>114</v>
      </c>
      <c r="C63" s="7" t="s">
        <v>106</v>
      </c>
      <c r="D63" s="25">
        <v>9000</v>
      </c>
      <c r="E63" s="27">
        <v>0.1885</v>
      </c>
      <c r="F63" s="27">
        <v>1.915</v>
      </c>
      <c r="G63" s="26">
        <f t="shared" si="10"/>
        <v>3248.7975000000001</v>
      </c>
      <c r="H63" s="26">
        <f t="shared" si="1"/>
        <v>487.31962499999997</v>
      </c>
    </row>
    <row r="64" spans="1:8" ht="33" customHeight="1" x14ac:dyDescent="0.2">
      <c r="A64" s="6" t="s">
        <v>115</v>
      </c>
      <c r="B64" s="9" t="s">
        <v>181</v>
      </c>
      <c r="C64" s="9" t="s">
        <v>104</v>
      </c>
      <c r="D64" s="25">
        <v>9000</v>
      </c>
      <c r="E64" s="27">
        <v>0.1885</v>
      </c>
      <c r="F64" s="27">
        <v>1.915</v>
      </c>
      <c r="G64" s="26">
        <f t="shared" si="10"/>
        <v>3248.7975000000001</v>
      </c>
      <c r="H64" s="26">
        <f t="shared" si="1"/>
        <v>487.31962499999997</v>
      </c>
    </row>
    <row r="65" spans="1:8" ht="33" customHeight="1" x14ac:dyDescent="0.2">
      <c r="A65" s="6" t="s">
        <v>116</v>
      </c>
      <c r="B65" s="7" t="s">
        <v>95</v>
      </c>
      <c r="C65" s="7" t="s">
        <v>106</v>
      </c>
      <c r="D65" s="28">
        <v>9000</v>
      </c>
      <c r="E65" s="29">
        <v>0.1885</v>
      </c>
      <c r="F65" s="29">
        <v>1.915</v>
      </c>
      <c r="G65" s="26">
        <f t="shared" si="10"/>
        <v>3248.7975000000001</v>
      </c>
      <c r="H65" s="26">
        <f t="shared" si="1"/>
        <v>487.31962499999997</v>
      </c>
    </row>
    <row r="66" spans="1:8" ht="33" customHeight="1" x14ac:dyDescent="0.2">
      <c r="A66" s="6" t="s">
        <v>118</v>
      </c>
      <c r="B66" s="9" t="s">
        <v>182</v>
      </c>
      <c r="C66" s="7" t="s">
        <v>106</v>
      </c>
      <c r="D66" s="28">
        <v>9000</v>
      </c>
      <c r="E66" s="29">
        <v>0.17974999999999999</v>
      </c>
      <c r="F66" s="29">
        <v>1.915</v>
      </c>
      <c r="G66" s="26">
        <f t="shared" si="10"/>
        <v>3097.99125</v>
      </c>
      <c r="H66" s="26">
        <f t="shared" si="1"/>
        <v>464.69868750000001</v>
      </c>
    </row>
    <row r="67" spans="1:8" ht="33" customHeight="1" x14ac:dyDescent="0.2">
      <c r="A67" s="6" t="s">
        <v>120</v>
      </c>
      <c r="B67" s="7" t="s">
        <v>101</v>
      </c>
      <c r="C67" s="9" t="s">
        <v>104</v>
      </c>
      <c r="D67" s="25">
        <v>9000</v>
      </c>
      <c r="E67" s="27">
        <v>0.18225</v>
      </c>
      <c r="F67" s="27">
        <v>1.915</v>
      </c>
      <c r="G67" s="26">
        <f t="shared" si="10"/>
        <v>3141.0787500000001</v>
      </c>
      <c r="H67" s="26">
        <f t="shared" si="1"/>
        <v>471.1618125</v>
      </c>
    </row>
    <row r="68" spans="1:8" ht="33" customHeight="1" x14ac:dyDescent="0.2">
      <c r="A68" s="19" t="s">
        <v>122</v>
      </c>
      <c r="B68" s="22" t="s">
        <v>183</v>
      </c>
      <c r="C68" s="19" t="s">
        <v>13</v>
      </c>
      <c r="D68" s="34">
        <v>4500</v>
      </c>
      <c r="E68" s="34">
        <v>1</v>
      </c>
      <c r="F68" s="35">
        <v>1.915</v>
      </c>
      <c r="G68" s="36">
        <f t="shared" si="10"/>
        <v>8617.5</v>
      </c>
      <c r="H68" s="36">
        <f t="shared" si="1"/>
        <v>1292.625</v>
      </c>
    </row>
    <row r="69" spans="1:8" ht="33" customHeight="1" x14ac:dyDescent="0.2">
      <c r="A69" s="19" t="s">
        <v>123</v>
      </c>
      <c r="B69" s="67" t="s">
        <v>124</v>
      </c>
      <c r="C69" s="67"/>
      <c r="D69" s="67"/>
      <c r="E69" s="67"/>
      <c r="F69" s="67"/>
      <c r="G69" s="67"/>
      <c r="H69" s="67"/>
    </row>
    <row r="70" spans="1:8" ht="33" customHeight="1" x14ac:dyDescent="0.2">
      <c r="A70" s="6" t="s">
        <v>125</v>
      </c>
      <c r="B70" s="7" t="s">
        <v>126</v>
      </c>
      <c r="C70" s="7" t="s">
        <v>80</v>
      </c>
      <c r="D70" s="25">
        <v>1000</v>
      </c>
      <c r="E70" s="27">
        <f>0.205*0.25</f>
        <v>5.1249999999999997E-2</v>
      </c>
      <c r="F70" s="27">
        <v>1.915</v>
      </c>
      <c r="G70" s="26">
        <f t="shared" ref="G70" si="11">D70*E70*F70</f>
        <v>98.143749999999997</v>
      </c>
      <c r="H70" s="26">
        <f t="shared" si="1"/>
        <v>14.721562499999999</v>
      </c>
    </row>
    <row r="71" spans="1:8" ht="33" customHeight="1" x14ac:dyDescent="0.2">
      <c r="A71" s="6" t="s">
        <v>127</v>
      </c>
      <c r="B71" s="7" t="s">
        <v>128</v>
      </c>
      <c r="C71" s="7" t="s">
        <v>80</v>
      </c>
      <c r="D71" s="25">
        <v>1000</v>
      </c>
      <c r="E71" s="27">
        <f>0.156*0.25</f>
        <v>3.9E-2</v>
      </c>
      <c r="F71" s="27">
        <v>1.915</v>
      </c>
      <c r="G71" s="26">
        <f t="shared" ref="G71:G77" si="12">D71*E71*F71</f>
        <v>74.685000000000002</v>
      </c>
      <c r="H71" s="26">
        <f t="shared" si="1"/>
        <v>11.20275</v>
      </c>
    </row>
    <row r="72" spans="1:8" ht="33" customHeight="1" x14ac:dyDescent="0.2">
      <c r="A72" s="6" t="s">
        <v>129</v>
      </c>
      <c r="B72" s="7" t="s">
        <v>130</v>
      </c>
      <c r="C72" s="7" t="s">
        <v>80</v>
      </c>
      <c r="D72" s="25">
        <v>1000</v>
      </c>
      <c r="E72" s="27">
        <f>0.124*0.25</f>
        <v>3.1E-2</v>
      </c>
      <c r="F72" s="27">
        <v>1.915</v>
      </c>
      <c r="G72" s="26">
        <f t="shared" si="12"/>
        <v>59.365000000000002</v>
      </c>
      <c r="H72" s="26">
        <f t="shared" ref="H72:H77" si="13">G72*0.15</f>
        <v>8.9047499999999999</v>
      </c>
    </row>
    <row r="73" spans="1:8" ht="33" customHeight="1" x14ac:dyDescent="0.2">
      <c r="A73" s="6" t="s">
        <v>131</v>
      </c>
      <c r="B73" s="7" t="s">
        <v>132</v>
      </c>
      <c r="C73" s="7" t="s">
        <v>80</v>
      </c>
      <c r="D73" s="25">
        <v>1000</v>
      </c>
      <c r="E73" s="27">
        <f>0.114*0.25</f>
        <v>2.8500000000000001E-2</v>
      </c>
      <c r="F73" s="27">
        <v>1.915</v>
      </c>
      <c r="G73" s="26">
        <f t="shared" si="12"/>
        <v>54.577500000000001</v>
      </c>
      <c r="H73" s="26">
        <f t="shared" si="13"/>
        <v>8.1866249999999994</v>
      </c>
    </row>
    <row r="74" spans="1:8" ht="33" customHeight="1" x14ac:dyDescent="0.2">
      <c r="A74" s="6" t="s">
        <v>133</v>
      </c>
      <c r="B74" s="9" t="s">
        <v>184</v>
      </c>
      <c r="C74" s="6" t="s">
        <v>80</v>
      </c>
      <c r="D74" s="28">
        <v>1000</v>
      </c>
      <c r="E74" s="29">
        <v>5.1999999999999998E-2</v>
      </c>
      <c r="F74" s="29">
        <v>1.915</v>
      </c>
      <c r="G74" s="26">
        <f t="shared" si="12"/>
        <v>99.58</v>
      </c>
      <c r="H74" s="26">
        <f t="shared" si="13"/>
        <v>14.936999999999999</v>
      </c>
    </row>
    <row r="75" spans="1:8" ht="33" customHeight="1" x14ac:dyDescent="0.2">
      <c r="A75" s="6" t="s">
        <v>185</v>
      </c>
      <c r="B75" s="9" t="s">
        <v>186</v>
      </c>
      <c r="C75" s="6" t="s">
        <v>80</v>
      </c>
      <c r="D75" s="28">
        <v>1000</v>
      </c>
      <c r="E75" s="29">
        <v>4.8000000000000001E-2</v>
      </c>
      <c r="F75" s="29">
        <v>1.915</v>
      </c>
      <c r="G75" s="26">
        <f t="shared" si="12"/>
        <v>91.92</v>
      </c>
      <c r="H75" s="26">
        <f t="shared" si="13"/>
        <v>13.788</v>
      </c>
    </row>
    <row r="76" spans="1:8" ht="105.75" customHeight="1" x14ac:dyDescent="0.2">
      <c r="A76" s="19" t="s">
        <v>219</v>
      </c>
      <c r="B76" s="22" t="s">
        <v>187</v>
      </c>
      <c r="C76" s="19" t="s">
        <v>136</v>
      </c>
      <c r="D76" s="34">
        <v>6000</v>
      </c>
      <c r="E76" s="35">
        <f>0.425*0.25</f>
        <v>0.10625</v>
      </c>
      <c r="F76" s="35">
        <v>1.915</v>
      </c>
      <c r="G76" s="36">
        <f t="shared" si="12"/>
        <v>1220.8125</v>
      </c>
      <c r="H76" s="36">
        <f t="shared" si="13"/>
        <v>183.12187499999999</v>
      </c>
    </row>
    <row r="77" spans="1:8" ht="60.75" customHeight="1" x14ac:dyDescent="0.2">
      <c r="A77" s="19" t="s">
        <v>137</v>
      </c>
      <c r="B77" s="22" t="s">
        <v>188</v>
      </c>
      <c r="C77" s="19" t="s">
        <v>80</v>
      </c>
      <c r="D77" s="34">
        <v>50</v>
      </c>
      <c r="E77" s="36">
        <v>0.33</v>
      </c>
      <c r="F77" s="35">
        <v>1.915</v>
      </c>
      <c r="G77" s="36">
        <f t="shared" si="12"/>
        <v>31.5975</v>
      </c>
      <c r="H77" s="36">
        <f t="shared" si="13"/>
        <v>4.7396250000000002</v>
      </c>
    </row>
    <row r="78" spans="1:8" ht="89.25" customHeight="1" x14ac:dyDescent="0.2">
      <c r="A78" s="84" t="s">
        <v>140</v>
      </c>
      <c r="B78" s="9" t="s">
        <v>189</v>
      </c>
      <c r="C78" s="6" t="s">
        <v>80</v>
      </c>
      <c r="D78" s="28">
        <v>1800</v>
      </c>
      <c r="E78" s="9"/>
      <c r="F78" s="29">
        <v>1.915</v>
      </c>
      <c r="G78" s="9"/>
      <c r="H78" s="9"/>
    </row>
    <row r="79" spans="1:8" ht="67.5" customHeight="1" x14ac:dyDescent="0.2">
      <c r="A79" s="84" t="s">
        <v>190</v>
      </c>
      <c r="B79" s="7" t="s">
        <v>191</v>
      </c>
      <c r="C79" s="6" t="s">
        <v>80</v>
      </c>
      <c r="D79" s="28">
        <v>1800</v>
      </c>
      <c r="E79" s="9"/>
      <c r="F79" s="29">
        <v>1.915</v>
      </c>
      <c r="G79" s="9"/>
      <c r="H79" s="9"/>
    </row>
    <row r="80" spans="1:8" ht="115.5" customHeight="1" x14ac:dyDescent="0.2">
      <c r="A80" s="83">
        <v>11</v>
      </c>
      <c r="B80" s="22" t="s">
        <v>193</v>
      </c>
      <c r="C80" s="19" t="s">
        <v>143</v>
      </c>
      <c r="D80" s="34">
        <v>4000</v>
      </c>
      <c r="E80" s="35">
        <v>4.8000000000000001E-2</v>
      </c>
      <c r="F80" s="35">
        <v>1.915</v>
      </c>
      <c r="G80" s="36">
        <f t="shared" ref="G80" si="14">D80*E80*F80</f>
        <v>367.68</v>
      </c>
      <c r="H80" s="36">
        <f t="shared" ref="H80:H82" si="15">G80*0.15</f>
        <v>55.152000000000001</v>
      </c>
    </row>
    <row r="81" spans="1:8" ht="69.75" customHeight="1" x14ac:dyDescent="0.2">
      <c r="A81" s="6" t="s">
        <v>221</v>
      </c>
      <c r="B81" s="9" t="s">
        <v>194</v>
      </c>
      <c r="C81" s="6" t="s">
        <v>143</v>
      </c>
      <c r="D81" s="28">
        <v>5000</v>
      </c>
      <c r="E81" s="30">
        <v>0.76</v>
      </c>
      <c r="F81" s="29">
        <v>1.915</v>
      </c>
      <c r="G81" s="30">
        <f t="shared" ref="G81:G82" si="16">D81*E81*F81</f>
        <v>7277</v>
      </c>
      <c r="H81" s="30">
        <f t="shared" si="15"/>
        <v>1091.55</v>
      </c>
    </row>
    <row r="82" spans="1:8" ht="51.75" customHeight="1" x14ac:dyDescent="0.2">
      <c r="A82" s="6" t="s">
        <v>222</v>
      </c>
      <c r="B82" s="9" t="s">
        <v>195</v>
      </c>
      <c r="C82" s="6" t="s">
        <v>143</v>
      </c>
      <c r="D82" s="28">
        <v>10000</v>
      </c>
      <c r="E82" s="29">
        <v>7.6999999999999999E-2</v>
      </c>
      <c r="F82" s="29">
        <v>1.915</v>
      </c>
      <c r="G82" s="30">
        <f t="shared" si="16"/>
        <v>1474.55</v>
      </c>
      <c r="H82" s="30">
        <f t="shared" si="15"/>
        <v>221.18249999999998</v>
      </c>
    </row>
  </sheetData>
  <mergeCells count="8">
    <mergeCell ref="B69:H69"/>
    <mergeCell ref="B56:H56"/>
    <mergeCell ref="B43:H43"/>
    <mergeCell ref="A1:H1"/>
    <mergeCell ref="B2:H2"/>
    <mergeCell ref="B4:H4"/>
    <mergeCell ref="B37:H37"/>
    <mergeCell ref="B28:H28"/>
  </mergeCells>
  <pageMargins left="0.70866141732283472" right="0.31496062992125984" top="0.74803149606299213" bottom="0.74803149606299213" header="0.31496062992125984" footer="0.31496062992125984"/>
  <pageSetup paperSize="9" scale="7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Normal="100" workbookViewId="0">
      <pane xSplit="2" ySplit="4" topLeftCell="C76" activePane="bottomRight" state="frozen"/>
      <selection pane="topRight" activeCell="C1" sqref="C1"/>
      <selection pane="bottomLeft" activeCell="A5" sqref="A5"/>
      <selection pane="bottomRight" activeCell="B77" sqref="B77"/>
    </sheetView>
  </sheetViews>
  <sheetFormatPr defaultRowHeight="12.75" x14ac:dyDescent="0.2"/>
  <cols>
    <col min="1" max="1" width="9.33203125" style="4"/>
    <col min="2" max="2" width="48.1640625" customWidth="1"/>
    <col min="3" max="3" width="29.1640625" customWidth="1"/>
    <col min="4" max="4" width="17.6640625" customWidth="1"/>
    <col min="5" max="5" width="13.1640625" style="39" customWidth="1"/>
    <col min="6" max="6" width="12" customWidth="1"/>
    <col min="7" max="7" width="16.6640625" customWidth="1"/>
    <col min="8" max="8" width="21.5" customWidth="1"/>
  </cols>
  <sheetData>
    <row r="1" spans="1:9" ht="14.25" customHeight="1" x14ac:dyDescent="0.2">
      <c r="A1" s="76" t="s">
        <v>0</v>
      </c>
      <c r="B1" s="76"/>
      <c r="C1" s="76"/>
      <c r="D1" s="76"/>
      <c r="E1" s="76"/>
      <c r="F1" s="76"/>
      <c r="G1" s="76"/>
      <c r="H1" s="76"/>
      <c r="I1" s="14"/>
    </row>
    <row r="2" spans="1:9" ht="39" customHeight="1" x14ac:dyDescent="0.2">
      <c r="A2" s="77" t="s">
        <v>214</v>
      </c>
      <c r="B2" s="78"/>
      <c r="C2" s="78"/>
      <c r="D2" s="78"/>
      <c r="E2" s="78"/>
      <c r="F2" s="78"/>
      <c r="G2" s="78"/>
      <c r="H2" s="78"/>
      <c r="I2" s="15"/>
    </row>
    <row r="3" spans="1:9" ht="102.75" customHeight="1" x14ac:dyDescent="0.2">
      <c r="A3" s="11"/>
      <c r="B3" s="41" t="s">
        <v>3</v>
      </c>
      <c r="C3" s="20" t="s">
        <v>196</v>
      </c>
      <c r="D3" s="42" t="s">
        <v>8</v>
      </c>
      <c r="E3" s="40" t="s">
        <v>5</v>
      </c>
      <c r="F3" s="40" t="s">
        <v>197</v>
      </c>
      <c r="G3" s="40" t="s">
        <v>198</v>
      </c>
      <c r="H3" s="42" t="s">
        <v>7</v>
      </c>
      <c r="I3" s="1"/>
    </row>
    <row r="4" spans="1:9" ht="15.75" x14ac:dyDescent="0.2">
      <c r="A4" s="19" t="s">
        <v>9</v>
      </c>
      <c r="B4" s="43" t="s">
        <v>10</v>
      </c>
      <c r="C4" s="43"/>
      <c r="D4" s="43"/>
      <c r="E4" s="46"/>
      <c r="F4" s="43"/>
      <c r="G4" s="43"/>
      <c r="H4" s="43"/>
      <c r="I4" s="2"/>
    </row>
    <row r="5" spans="1:9" ht="15.75" x14ac:dyDescent="0.2">
      <c r="A5" s="6" t="s">
        <v>11</v>
      </c>
      <c r="B5" s="16" t="s">
        <v>12</v>
      </c>
      <c r="C5" s="16" t="s">
        <v>13</v>
      </c>
      <c r="D5" s="28">
        <v>7500</v>
      </c>
      <c r="E5" s="29">
        <v>0.20499999999999999</v>
      </c>
      <c r="F5" s="29">
        <v>1.915</v>
      </c>
      <c r="G5" s="30">
        <f>D5*E5*F5</f>
        <v>2944.3125</v>
      </c>
      <c r="H5" s="30">
        <f>G5*0.15</f>
        <v>441.64687499999997</v>
      </c>
      <c r="I5" s="3"/>
    </row>
    <row r="6" spans="1:9" ht="15.75" x14ac:dyDescent="0.2">
      <c r="A6" s="6" t="s">
        <v>14</v>
      </c>
      <c r="B6" s="16" t="s">
        <v>15</v>
      </c>
      <c r="C6" s="16" t="s">
        <v>13</v>
      </c>
      <c r="D6" s="28">
        <v>7500</v>
      </c>
      <c r="E6" s="29">
        <v>0.20499999999999999</v>
      </c>
      <c r="F6" s="29">
        <v>1.915</v>
      </c>
      <c r="G6" s="30">
        <f t="shared" ref="G6:G36" si="0">D6*E6*F6</f>
        <v>2944.3125</v>
      </c>
      <c r="H6" s="30">
        <f t="shared" ref="H6:H71" si="1">G6*0.15</f>
        <v>441.64687499999997</v>
      </c>
      <c r="I6" s="3"/>
    </row>
    <row r="7" spans="1:9" ht="15.75" x14ac:dyDescent="0.2">
      <c r="A7" s="6" t="s">
        <v>16</v>
      </c>
      <c r="B7" s="16" t="s">
        <v>17</v>
      </c>
      <c r="C7" s="16" t="s">
        <v>13</v>
      </c>
      <c r="D7" s="28">
        <v>7500</v>
      </c>
      <c r="E7" s="29">
        <v>0.20499999999999999</v>
      </c>
      <c r="F7" s="29">
        <v>1.915</v>
      </c>
      <c r="G7" s="30">
        <f t="shared" si="0"/>
        <v>2944.3125</v>
      </c>
      <c r="H7" s="30">
        <f t="shared" si="1"/>
        <v>441.64687499999997</v>
      </c>
      <c r="I7" s="3"/>
    </row>
    <row r="8" spans="1:9" ht="15.75" x14ac:dyDescent="0.2">
      <c r="A8" s="6" t="s">
        <v>18</v>
      </c>
      <c r="B8" s="16" t="s">
        <v>19</v>
      </c>
      <c r="C8" s="16" t="s">
        <v>20</v>
      </c>
      <c r="D8" s="28">
        <v>7500</v>
      </c>
      <c r="E8" s="29">
        <v>0.20499999999999999</v>
      </c>
      <c r="F8" s="29">
        <v>1.915</v>
      </c>
      <c r="G8" s="30">
        <f t="shared" si="0"/>
        <v>2944.3125</v>
      </c>
      <c r="H8" s="30">
        <f t="shared" si="1"/>
        <v>441.64687499999997</v>
      </c>
      <c r="I8" s="2"/>
    </row>
    <row r="9" spans="1:9" ht="31.5" x14ac:dyDescent="0.2">
      <c r="A9" s="6" t="s">
        <v>199</v>
      </c>
      <c r="B9" s="16" t="s">
        <v>22</v>
      </c>
      <c r="C9" s="16" t="s">
        <v>13</v>
      </c>
      <c r="D9" s="28">
        <v>7500</v>
      </c>
      <c r="E9" s="29">
        <v>0.20499999999999999</v>
      </c>
      <c r="F9" s="29">
        <v>1.915</v>
      </c>
      <c r="G9" s="30">
        <f t="shared" si="0"/>
        <v>2944.3125</v>
      </c>
      <c r="H9" s="30">
        <f t="shared" si="1"/>
        <v>441.64687499999997</v>
      </c>
      <c r="I9" s="3"/>
    </row>
    <row r="10" spans="1:9" ht="47.25" x14ac:dyDescent="0.2">
      <c r="A10" s="6" t="s">
        <v>23</v>
      </c>
      <c r="B10" s="16" t="s">
        <v>24</v>
      </c>
      <c r="C10" s="16" t="s">
        <v>13</v>
      </c>
      <c r="D10" s="28">
        <v>7500</v>
      </c>
      <c r="E10" s="29">
        <v>0.20499999999999999</v>
      </c>
      <c r="F10" s="29">
        <v>1.915</v>
      </c>
      <c r="G10" s="30">
        <f t="shared" si="0"/>
        <v>2944.3125</v>
      </c>
      <c r="H10" s="30">
        <f t="shared" si="1"/>
        <v>441.64687499999997</v>
      </c>
      <c r="I10" s="1"/>
    </row>
    <row r="11" spans="1:9" ht="31.5" x14ac:dyDescent="0.2">
      <c r="A11" s="6" t="s">
        <v>25</v>
      </c>
      <c r="B11" s="16" t="s">
        <v>26</v>
      </c>
      <c r="C11" s="16" t="s">
        <v>13</v>
      </c>
      <c r="D11" s="28">
        <v>7500</v>
      </c>
      <c r="E11" s="29">
        <v>0.20499999999999999</v>
      </c>
      <c r="F11" s="29">
        <v>1.915</v>
      </c>
      <c r="G11" s="30">
        <f t="shared" si="0"/>
        <v>2944.3125</v>
      </c>
      <c r="H11" s="30">
        <f t="shared" si="1"/>
        <v>441.64687499999997</v>
      </c>
      <c r="I11" s="1"/>
    </row>
    <row r="12" spans="1:9" ht="47.25" x14ac:dyDescent="0.2">
      <c r="A12" s="6" t="s">
        <v>27</v>
      </c>
      <c r="B12" s="17" t="s">
        <v>28</v>
      </c>
      <c r="C12" s="47" t="s">
        <v>13</v>
      </c>
      <c r="D12" s="28">
        <v>7500</v>
      </c>
      <c r="E12" s="29">
        <v>0.20499999999999999</v>
      </c>
      <c r="F12" s="29">
        <v>1.915</v>
      </c>
      <c r="G12" s="30">
        <f t="shared" si="0"/>
        <v>2944.3125</v>
      </c>
      <c r="H12" s="30">
        <f t="shared" si="1"/>
        <v>441.64687499999997</v>
      </c>
      <c r="I12" s="1"/>
    </row>
    <row r="13" spans="1:9" ht="47.25" x14ac:dyDescent="0.2">
      <c r="A13" s="6" t="s">
        <v>29</v>
      </c>
      <c r="B13" s="17" t="s">
        <v>30</v>
      </c>
      <c r="C13" s="47" t="s">
        <v>13</v>
      </c>
      <c r="D13" s="28">
        <v>7500</v>
      </c>
      <c r="E13" s="29">
        <v>0.20499999999999999</v>
      </c>
      <c r="F13" s="29">
        <v>1.915</v>
      </c>
      <c r="G13" s="30">
        <f t="shared" si="0"/>
        <v>2944.3125</v>
      </c>
      <c r="H13" s="30">
        <f t="shared" si="1"/>
        <v>441.64687499999997</v>
      </c>
      <c r="I13" s="1"/>
    </row>
    <row r="14" spans="1:9" ht="31.5" x14ac:dyDescent="0.2">
      <c r="A14" s="6" t="s">
        <v>31</v>
      </c>
      <c r="B14" s="16" t="s">
        <v>32</v>
      </c>
      <c r="C14" s="16" t="s">
        <v>13</v>
      </c>
      <c r="D14" s="28">
        <v>7500</v>
      </c>
      <c r="E14" s="29">
        <v>0.20499999999999999</v>
      </c>
      <c r="F14" s="29">
        <v>1.915</v>
      </c>
      <c r="G14" s="30">
        <f t="shared" si="0"/>
        <v>2944.3125</v>
      </c>
      <c r="H14" s="30">
        <f t="shared" si="1"/>
        <v>441.64687499999997</v>
      </c>
      <c r="I14" s="3"/>
    </row>
    <row r="15" spans="1:9" ht="31.5" x14ac:dyDescent="0.2">
      <c r="A15" s="6" t="s">
        <v>33</v>
      </c>
      <c r="B15" s="16" t="s">
        <v>34</v>
      </c>
      <c r="C15" s="47" t="s">
        <v>13</v>
      </c>
      <c r="D15" s="28">
        <v>7500</v>
      </c>
      <c r="E15" s="29">
        <v>0.20499999999999999</v>
      </c>
      <c r="F15" s="29">
        <v>1.915</v>
      </c>
      <c r="G15" s="30">
        <f t="shared" si="0"/>
        <v>2944.3125</v>
      </c>
      <c r="H15" s="30">
        <f t="shared" si="1"/>
        <v>441.64687499999997</v>
      </c>
      <c r="I15" s="3"/>
    </row>
    <row r="16" spans="1:9" ht="15.75" x14ac:dyDescent="0.2">
      <c r="A16" s="6" t="s">
        <v>218</v>
      </c>
      <c r="B16" s="16" t="s">
        <v>36</v>
      </c>
      <c r="C16" s="16" t="s">
        <v>13</v>
      </c>
      <c r="D16" s="28">
        <v>7500</v>
      </c>
      <c r="E16" s="29">
        <v>0.20499999999999999</v>
      </c>
      <c r="F16" s="29">
        <v>1.915</v>
      </c>
      <c r="G16" s="30">
        <f t="shared" si="0"/>
        <v>2944.3125</v>
      </c>
      <c r="H16" s="30">
        <f t="shared" si="1"/>
        <v>441.64687499999997</v>
      </c>
      <c r="I16" s="2"/>
    </row>
    <row r="17" spans="1:9" ht="63" x14ac:dyDescent="0.2">
      <c r="A17" s="6" t="s">
        <v>37</v>
      </c>
      <c r="B17" s="17" t="s">
        <v>38</v>
      </c>
      <c r="C17" s="47" t="s">
        <v>13</v>
      </c>
      <c r="D17" s="28">
        <v>7500</v>
      </c>
      <c r="E17" s="29">
        <v>0.20499999999999999</v>
      </c>
      <c r="F17" s="29">
        <v>1.915</v>
      </c>
      <c r="G17" s="30">
        <f t="shared" si="0"/>
        <v>2944.3125</v>
      </c>
      <c r="H17" s="30">
        <f t="shared" si="1"/>
        <v>441.64687499999997</v>
      </c>
      <c r="I17" s="1"/>
    </row>
    <row r="18" spans="1:9" ht="15.75" x14ac:dyDescent="0.2">
      <c r="A18" s="6" t="s">
        <v>39</v>
      </c>
      <c r="B18" s="16" t="s">
        <v>220</v>
      </c>
      <c r="C18" s="16" t="s">
        <v>13</v>
      </c>
      <c r="D18" s="28">
        <v>7500</v>
      </c>
      <c r="E18" s="29">
        <v>0.20499999999999999</v>
      </c>
      <c r="F18" s="29">
        <v>1.915</v>
      </c>
      <c r="G18" s="30">
        <f t="shared" si="0"/>
        <v>2944.3125</v>
      </c>
      <c r="H18" s="30">
        <f t="shared" si="1"/>
        <v>441.64687499999997</v>
      </c>
    </row>
    <row r="19" spans="1:9" ht="15.75" x14ac:dyDescent="0.2">
      <c r="A19" s="6" t="s">
        <v>41</v>
      </c>
      <c r="B19" s="16" t="s">
        <v>42</v>
      </c>
      <c r="C19" s="16" t="s">
        <v>13</v>
      </c>
      <c r="D19" s="28">
        <v>7500</v>
      </c>
      <c r="E19" s="29">
        <v>0.20499999999999999</v>
      </c>
      <c r="F19" s="29">
        <v>1.915</v>
      </c>
      <c r="G19" s="30">
        <f t="shared" si="0"/>
        <v>2944.3125</v>
      </c>
      <c r="H19" s="30">
        <f t="shared" si="1"/>
        <v>441.64687499999997</v>
      </c>
    </row>
    <row r="20" spans="1:9" ht="15.75" x14ac:dyDescent="0.2">
      <c r="A20" s="6" t="s">
        <v>43</v>
      </c>
      <c r="B20" s="16" t="s">
        <v>44</v>
      </c>
      <c r="C20" s="16" t="s">
        <v>13</v>
      </c>
      <c r="D20" s="28">
        <v>7500</v>
      </c>
      <c r="E20" s="54">
        <v>0.20499999999999999</v>
      </c>
      <c r="F20" s="29">
        <v>1.915</v>
      </c>
      <c r="G20" s="30">
        <f t="shared" si="0"/>
        <v>2944.3125</v>
      </c>
      <c r="H20" s="30">
        <f t="shared" si="1"/>
        <v>441.64687499999997</v>
      </c>
    </row>
    <row r="21" spans="1:9" ht="31.5" x14ac:dyDescent="0.2">
      <c r="A21" s="6" t="s">
        <v>45</v>
      </c>
      <c r="B21" s="16" t="s">
        <v>46</v>
      </c>
      <c r="C21" s="16" t="s">
        <v>13</v>
      </c>
      <c r="D21" s="28">
        <v>7500</v>
      </c>
      <c r="E21" s="54">
        <v>0.81200000000000006</v>
      </c>
      <c r="F21" s="29">
        <v>1.915</v>
      </c>
      <c r="G21" s="30">
        <f t="shared" si="0"/>
        <v>11662.35</v>
      </c>
      <c r="H21" s="30">
        <f t="shared" si="1"/>
        <v>1749.3525</v>
      </c>
    </row>
    <row r="22" spans="1:9" ht="15.75" x14ac:dyDescent="0.2">
      <c r="A22" s="6" t="s">
        <v>47</v>
      </c>
      <c r="B22" s="16" t="s">
        <v>48</v>
      </c>
      <c r="C22" s="16" t="s">
        <v>13</v>
      </c>
      <c r="D22" s="28">
        <v>7500</v>
      </c>
      <c r="E22" s="54">
        <v>0.81200000000000006</v>
      </c>
      <c r="F22" s="29">
        <v>1.915</v>
      </c>
      <c r="G22" s="30">
        <f t="shared" si="0"/>
        <v>11662.35</v>
      </c>
      <c r="H22" s="30">
        <f t="shared" si="1"/>
        <v>1749.3525</v>
      </c>
    </row>
    <row r="23" spans="1:9" ht="31.5" x14ac:dyDescent="0.2">
      <c r="A23" s="6" t="s">
        <v>49</v>
      </c>
      <c r="B23" s="17" t="s">
        <v>50</v>
      </c>
      <c r="C23" s="8"/>
      <c r="D23" s="5"/>
      <c r="E23" s="54">
        <v>0</v>
      </c>
      <c r="F23" s="29">
        <v>1.915</v>
      </c>
      <c r="G23" s="30">
        <f t="shared" si="0"/>
        <v>0</v>
      </c>
      <c r="H23" s="30">
        <f t="shared" si="1"/>
        <v>0</v>
      </c>
    </row>
    <row r="24" spans="1:9" ht="31.5" x14ac:dyDescent="0.2">
      <c r="A24" s="5"/>
      <c r="B24" s="17" t="s">
        <v>51</v>
      </c>
      <c r="C24" s="47" t="s">
        <v>13</v>
      </c>
      <c r="D24" s="28">
        <v>7500</v>
      </c>
      <c r="E24" s="54">
        <v>0.82699999999999996</v>
      </c>
      <c r="F24" s="29">
        <v>1.915</v>
      </c>
      <c r="G24" s="30">
        <f t="shared" si="0"/>
        <v>11877.7875</v>
      </c>
      <c r="H24" s="30">
        <f t="shared" si="1"/>
        <v>1781.6681249999999</v>
      </c>
    </row>
    <row r="25" spans="1:9" ht="31.5" x14ac:dyDescent="0.2">
      <c r="A25" s="5"/>
      <c r="B25" s="16" t="s">
        <v>52</v>
      </c>
      <c r="C25" s="47" t="s">
        <v>13</v>
      </c>
      <c r="D25" s="28">
        <v>7500</v>
      </c>
      <c r="E25" s="54">
        <v>0.82699999999999996</v>
      </c>
      <c r="F25" s="29">
        <v>1.915</v>
      </c>
      <c r="G25" s="30">
        <f t="shared" si="0"/>
        <v>11877.7875</v>
      </c>
      <c r="H25" s="30">
        <f t="shared" si="1"/>
        <v>1781.6681249999999</v>
      </c>
    </row>
    <row r="26" spans="1:9" ht="15.75" x14ac:dyDescent="0.2">
      <c r="A26" s="5"/>
      <c r="B26" s="16" t="s">
        <v>53</v>
      </c>
      <c r="C26" s="16" t="s">
        <v>13</v>
      </c>
      <c r="D26" s="28">
        <v>7500</v>
      </c>
      <c r="E26" s="54">
        <v>0.82299999999999995</v>
      </c>
      <c r="F26" s="29">
        <v>1.915</v>
      </c>
      <c r="G26" s="30">
        <f t="shared" si="0"/>
        <v>11820.3375</v>
      </c>
      <c r="H26" s="30">
        <f t="shared" si="1"/>
        <v>1773.0506249999999</v>
      </c>
    </row>
    <row r="27" spans="1:9" ht="15.75" x14ac:dyDescent="0.2">
      <c r="A27" s="6" t="s">
        <v>54</v>
      </c>
      <c r="B27" s="16" t="s">
        <v>55</v>
      </c>
      <c r="C27" s="16" t="s">
        <v>13</v>
      </c>
      <c r="D27" s="28">
        <v>7500</v>
      </c>
      <c r="E27" s="55">
        <v>0</v>
      </c>
      <c r="F27" s="29">
        <v>1.915</v>
      </c>
      <c r="G27" s="30">
        <f t="shared" si="0"/>
        <v>0</v>
      </c>
      <c r="H27" s="30">
        <f t="shared" si="1"/>
        <v>0</v>
      </c>
    </row>
    <row r="28" spans="1:9" ht="31.5" x14ac:dyDescent="0.2">
      <c r="A28" s="6" t="s">
        <v>56</v>
      </c>
      <c r="B28" s="17" t="s">
        <v>57</v>
      </c>
      <c r="C28" s="8"/>
      <c r="D28" s="5"/>
      <c r="E28" s="54">
        <v>0.84099999999999997</v>
      </c>
      <c r="F28" s="5"/>
      <c r="G28" s="30">
        <f t="shared" si="0"/>
        <v>0</v>
      </c>
      <c r="H28" s="30">
        <f t="shared" si="1"/>
        <v>0</v>
      </c>
    </row>
    <row r="29" spans="1:9" ht="15.75" x14ac:dyDescent="0.2">
      <c r="A29" s="5"/>
      <c r="B29" s="16" t="s">
        <v>58</v>
      </c>
      <c r="C29" s="16" t="s">
        <v>13</v>
      </c>
      <c r="D29" s="28">
        <v>7500</v>
      </c>
      <c r="E29" s="54">
        <v>0.84099999999999997</v>
      </c>
      <c r="F29" s="29">
        <v>1.915</v>
      </c>
      <c r="G29" s="30">
        <f t="shared" si="0"/>
        <v>12078.862500000001</v>
      </c>
      <c r="H29" s="30">
        <f t="shared" si="1"/>
        <v>1811.829375</v>
      </c>
    </row>
    <row r="30" spans="1:9" ht="15.75" x14ac:dyDescent="0.2">
      <c r="A30" s="5"/>
      <c r="B30" s="16" t="s">
        <v>59</v>
      </c>
      <c r="C30" s="16" t="s">
        <v>13</v>
      </c>
      <c r="D30" s="28">
        <v>7500</v>
      </c>
      <c r="E30" s="54">
        <v>0.84099999999999997</v>
      </c>
      <c r="F30" s="29">
        <v>1.915</v>
      </c>
      <c r="G30" s="30">
        <f t="shared" si="0"/>
        <v>12078.862500000001</v>
      </c>
      <c r="H30" s="30">
        <f t="shared" si="1"/>
        <v>1811.829375</v>
      </c>
    </row>
    <row r="31" spans="1:9" ht="15.75" x14ac:dyDescent="0.2">
      <c r="A31" s="5"/>
      <c r="B31" s="16" t="s">
        <v>60</v>
      </c>
      <c r="C31" s="16" t="s">
        <v>13</v>
      </c>
      <c r="D31" s="28">
        <v>7500</v>
      </c>
      <c r="E31" s="54">
        <v>0.84099999999999997</v>
      </c>
      <c r="F31" s="29">
        <v>1.915</v>
      </c>
      <c r="G31" s="30">
        <f t="shared" si="0"/>
        <v>12078.862500000001</v>
      </c>
      <c r="H31" s="30">
        <f t="shared" si="1"/>
        <v>1811.829375</v>
      </c>
    </row>
    <row r="32" spans="1:9" ht="31.5" x14ac:dyDescent="0.2">
      <c r="A32" s="5"/>
      <c r="B32" s="17" t="s">
        <v>61</v>
      </c>
      <c r="C32" s="47" t="s">
        <v>13</v>
      </c>
      <c r="D32" s="28">
        <v>7500</v>
      </c>
      <c r="E32" s="54">
        <v>0.84099999999999997</v>
      </c>
      <c r="F32" s="29">
        <v>1.915</v>
      </c>
      <c r="G32" s="30">
        <f t="shared" si="0"/>
        <v>12078.862500000001</v>
      </c>
      <c r="H32" s="30">
        <f t="shared" si="1"/>
        <v>1811.829375</v>
      </c>
    </row>
    <row r="33" spans="1:8" ht="15.75" x14ac:dyDescent="0.2">
      <c r="A33" s="5"/>
      <c r="B33" s="16" t="s">
        <v>62</v>
      </c>
      <c r="C33" s="16" t="s">
        <v>13</v>
      </c>
      <c r="D33" s="28">
        <v>7500</v>
      </c>
      <c r="E33" s="54">
        <v>0.81100000000000005</v>
      </c>
      <c r="F33" s="29">
        <v>1.915</v>
      </c>
      <c r="G33" s="30">
        <f t="shared" si="0"/>
        <v>11647.987500000001</v>
      </c>
      <c r="H33" s="30">
        <f t="shared" si="1"/>
        <v>1747.1981250000001</v>
      </c>
    </row>
    <row r="34" spans="1:8" ht="47.25" x14ac:dyDescent="0.2">
      <c r="A34" s="6" t="s">
        <v>63</v>
      </c>
      <c r="B34" s="17" t="s">
        <v>64</v>
      </c>
      <c r="C34" s="47" t="s">
        <v>13</v>
      </c>
      <c r="D34" s="28">
        <v>7500</v>
      </c>
      <c r="E34" s="54">
        <v>0.84199999999999997</v>
      </c>
      <c r="F34" s="29">
        <v>1.915</v>
      </c>
      <c r="G34" s="30">
        <f t="shared" si="0"/>
        <v>12093.225</v>
      </c>
      <c r="H34" s="30">
        <f t="shared" si="1"/>
        <v>1813.9837500000001</v>
      </c>
    </row>
    <row r="35" spans="1:8" ht="31.5" x14ac:dyDescent="0.2">
      <c r="A35" s="6" t="s">
        <v>65</v>
      </c>
      <c r="B35" s="16" t="s">
        <v>66</v>
      </c>
      <c r="C35" s="16" t="s">
        <v>13</v>
      </c>
      <c r="D35" s="28">
        <v>7500</v>
      </c>
      <c r="E35" s="54">
        <v>0.84</v>
      </c>
      <c r="F35" s="29">
        <v>1.915</v>
      </c>
      <c r="G35" s="30">
        <f t="shared" si="0"/>
        <v>12064.5</v>
      </c>
      <c r="H35" s="30">
        <f t="shared" si="1"/>
        <v>1809.675</v>
      </c>
    </row>
    <row r="36" spans="1:8" ht="15.75" x14ac:dyDescent="0.2">
      <c r="A36" s="6" t="s">
        <v>67</v>
      </c>
      <c r="B36" s="16" t="s">
        <v>68</v>
      </c>
      <c r="C36" s="16" t="s">
        <v>13</v>
      </c>
      <c r="D36" s="28">
        <v>7500</v>
      </c>
      <c r="E36" s="54">
        <v>0</v>
      </c>
      <c r="F36" s="29">
        <v>1.915</v>
      </c>
      <c r="G36" s="30">
        <f t="shared" si="0"/>
        <v>0</v>
      </c>
      <c r="H36" s="30">
        <f t="shared" si="1"/>
        <v>0</v>
      </c>
    </row>
    <row r="37" spans="1:8" ht="31.5" customHeight="1" x14ac:dyDescent="0.2">
      <c r="A37" s="6" t="s">
        <v>35</v>
      </c>
      <c r="B37" s="71" t="s">
        <v>200</v>
      </c>
      <c r="C37" s="74"/>
      <c r="D37" s="74"/>
      <c r="E37" s="74"/>
      <c r="F37" s="74"/>
      <c r="G37" s="74"/>
      <c r="H37" s="75"/>
    </row>
    <row r="38" spans="1:8" ht="31.5" x14ac:dyDescent="0.2">
      <c r="A38" s="6" t="s">
        <v>69</v>
      </c>
      <c r="B38" s="17" t="s">
        <v>70</v>
      </c>
      <c r="C38" s="16" t="s">
        <v>13</v>
      </c>
      <c r="D38" s="28">
        <v>7500</v>
      </c>
      <c r="E38" s="55">
        <v>0</v>
      </c>
      <c r="F38" s="29">
        <v>1.915</v>
      </c>
      <c r="G38" s="30">
        <f t="shared" ref="G38" si="2">D38*E38*F38</f>
        <v>0</v>
      </c>
      <c r="H38" s="30">
        <f t="shared" si="1"/>
        <v>0</v>
      </c>
    </row>
    <row r="39" spans="1:8" ht="15.75" x14ac:dyDescent="0.2">
      <c r="A39" s="6" t="s">
        <v>71</v>
      </c>
      <c r="B39" s="16" t="s">
        <v>72</v>
      </c>
      <c r="C39" s="16" t="s">
        <v>13</v>
      </c>
      <c r="D39" s="28">
        <v>7500</v>
      </c>
      <c r="E39" s="55">
        <v>0.70199999999999996</v>
      </c>
      <c r="F39" s="29">
        <v>1.915</v>
      </c>
      <c r="G39" s="30">
        <f t="shared" ref="G39:G42" si="3">D39*E39*F39</f>
        <v>10082.475</v>
      </c>
      <c r="H39" s="30">
        <f t="shared" si="1"/>
        <v>1512.3712499999999</v>
      </c>
    </row>
    <row r="40" spans="1:8" ht="15.75" x14ac:dyDescent="0.2">
      <c r="A40" s="6" t="s">
        <v>73</v>
      </c>
      <c r="B40" s="16" t="s">
        <v>74</v>
      </c>
      <c r="C40" s="16" t="s">
        <v>13</v>
      </c>
      <c r="D40" s="28">
        <v>7500</v>
      </c>
      <c r="E40" s="55">
        <v>0.73699999999999999</v>
      </c>
      <c r="F40" s="29">
        <v>1.915</v>
      </c>
      <c r="G40" s="30">
        <f t="shared" si="3"/>
        <v>10585.1625</v>
      </c>
      <c r="H40" s="30">
        <f t="shared" si="1"/>
        <v>1587.774375</v>
      </c>
    </row>
    <row r="41" spans="1:8" ht="15.75" x14ac:dyDescent="0.2">
      <c r="A41" s="19" t="s">
        <v>75</v>
      </c>
      <c r="B41" s="43" t="s">
        <v>76</v>
      </c>
      <c r="C41" s="43" t="s">
        <v>13</v>
      </c>
      <c r="D41" s="34">
        <v>7500</v>
      </c>
      <c r="E41" s="52">
        <v>0.16800000000000001</v>
      </c>
      <c r="F41" s="35">
        <v>1.915</v>
      </c>
      <c r="G41" s="36">
        <f t="shared" si="3"/>
        <v>2412.9</v>
      </c>
      <c r="H41" s="36">
        <f t="shared" si="1"/>
        <v>361.935</v>
      </c>
    </row>
    <row r="42" spans="1:8" ht="31.5" x14ac:dyDescent="0.2">
      <c r="A42" s="19" t="s">
        <v>77</v>
      </c>
      <c r="B42" s="44" t="s">
        <v>201</v>
      </c>
      <c r="C42" s="45" t="s">
        <v>13</v>
      </c>
      <c r="D42" s="34">
        <v>12000</v>
      </c>
      <c r="E42" s="53">
        <v>0.28499999999999998</v>
      </c>
      <c r="F42" s="35">
        <v>1.915</v>
      </c>
      <c r="G42" s="36">
        <f t="shared" si="3"/>
        <v>6549.2999999999993</v>
      </c>
      <c r="H42" s="36">
        <f t="shared" si="1"/>
        <v>982.39499999999987</v>
      </c>
    </row>
    <row r="43" spans="1:8" ht="63" customHeight="1" x14ac:dyDescent="0.2">
      <c r="A43" s="6">
        <v>5</v>
      </c>
      <c r="B43" s="71" t="s">
        <v>202</v>
      </c>
      <c r="C43" s="72"/>
      <c r="D43" s="72"/>
      <c r="E43" s="72"/>
      <c r="F43" s="72"/>
      <c r="G43" s="72"/>
      <c r="H43" s="73"/>
    </row>
    <row r="44" spans="1:8" ht="15.75" x14ac:dyDescent="0.2">
      <c r="A44" s="6" t="s">
        <v>78</v>
      </c>
      <c r="B44" s="16" t="s">
        <v>79</v>
      </c>
      <c r="C44" s="16" t="s">
        <v>80</v>
      </c>
      <c r="D44" s="28">
        <v>1800</v>
      </c>
      <c r="E44" s="54">
        <v>0.28999999999999998</v>
      </c>
      <c r="F44" s="29">
        <v>1.915</v>
      </c>
      <c r="G44" s="30">
        <f t="shared" ref="G44" si="4">D44*E44*F44</f>
        <v>999.63</v>
      </c>
      <c r="H44" s="30">
        <f t="shared" si="1"/>
        <v>149.94450000000001</v>
      </c>
    </row>
    <row r="45" spans="1:8" ht="15.75" x14ac:dyDescent="0.2">
      <c r="A45" s="6" t="s">
        <v>81</v>
      </c>
      <c r="B45" s="16" t="s">
        <v>82</v>
      </c>
      <c r="C45" s="16" t="s">
        <v>80</v>
      </c>
      <c r="D45" s="28">
        <v>1800</v>
      </c>
      <c r="E45" s="55">
        <v>0</v>
      </c>
      <c r="F45" s="29">
        <v>1.915</v>
      </c>
      <c r="G45" s="30">
        <f t="shared" ref="G45:G55" si="5">D45*E45*F45</f>
        <v>0</v>
      </c>
      <c r="H45" s="30">
        <f t="shared" si="1"/>
        <v>0</v>
      </c>
    </row>
    <row r="46" spans="1:8" ht="47.25" x14ac:dyDescent="0.2">
      <c r="A46" s="6" t="s">
        <v>203</v>
      </c>
      <c r="B46" s="17" t="s">
        <v>83</v>
      </c>
      <c r="C46" s="47" t="s">
        <v>80</v>
      </c>
      <c r="D46" s="28">
        <v>1800</v>
      </c>
      <c r="E46" s="54">
        <v>4.1000000000000002E-2</v>
      </c>
      <c r="F46" s="29">
        <v>1.915</v>
      </c>
      <c r="G46" s="30">
        <f t="shared" si="5"/>
        <v>141.327</v>
      </c>
      <c r="H46" s="30">
        <f t="shared" si="1"/>
        <v>21.19905</v>
      </c>
    </row>
    <row r="47" spans="1:8" ht="15.75" x14ac:dyDescent="0.2">
      <c r="A47" s="6" t="s">
        <v>84</v>
      </c>
      <c r="B47" s="16" t="s">
        <v>85</v>
      </c>
      <c r="C47" s="16" t="s">
        <v>80</v>
      </c>
      <c r="D47" s="28">
        <v>1800</v>
      </c>
      <c r="E47" s="55">
        <v>6.6000000000000003E-2</v>
      </c>
      <c r="F47" s="29">
        <v>1.915</v>
      </c>
      <c r="G47" s="30">
        <f t="shared" si="5"/>
        <v>227.50200000000004</v>
      </c>
      <c r="H47" s="30">
        <f t="shared" si="1"/>
        <v>34.125300000000003</v>
      </c>
    </row>
    <row r="48" spans="1:8" ht="31.5" x14ac:dyDescent="0.2">
      <c r="A48" s="6" t="s">
        <v>86</v>
      </c>
      <c r="B48" s="17" t="s">
        <v>87</v>
      </c>
      <c r="C48" s="47" t="s">
        <v>80</v>
      </c>
      <c r="D48" s="28">
        <v>1800</v>
      </c>
      <c r="E48" s="55">
        <v>3.2000000000000001E-2</v>
      </c>
      <c r="F48" s="29">
        <v>1.915</v>
      </c>
      <c r="G48" s="30">
        <f t="shared" si="5"/>
        <v>110.304</v>
      </c>
      <c r="H48" s="30">
        <f t="shared" si="1"/>
        <v>16.5456</v>
      </c>
    </row>
    <row r="49" spans="1:8" ht="47.25" x14ac:dyDescent="0.2">
      <c r="A49" s="6" t="s">
        <v>88</v>
      </c>
      <c r="B49" s="16" t="s">
        <v>89</v>
      </c>
      <c r="C49" s="16" t="s">
        <v>80</v>
      </c>
      <c r="D49" s="28">
        <v>1800</v>
      </c>
      <c r="E49" s="29">
        <v>0.18024999999999999</v>
      </c>
      <c r="F49" s="29">
        <v>1.915</v>
      </c>
      <c r="G49" s="30">
        <f t="shared" si="5"/>
        <v>621.32174999999995</v>
      </c>
      <c r="H49" s="30">
        <f t="shared" si="1"/>
        <v>93.198262499999984</v>
      </c>
    </row>
    <row r="50" spans="1:8" ht="15.75" x14ac:dyDescent="0.2">
      <c r="A50" s="6" t="s">
        <v>90</v>
      </c>
      <c r="B50" s="16" t="s">
        <v>91</v>
      </c>
      <c r="C50" s="16" t="s">
        <v>80</v>
      </c>
      <c r="D50" s="28">
        <v>1800</v>
      </c>
      <c r="E50" s="29">
        <v>0.17549999999999999</v>
      </c>
      <c r="F50" s="29">
        <v>1.915</v>
      </c>
      <c r="G50" s="30">
        <f t="shared" si="5"/>
        <v>604.94849999999997</v>
      </c>
      <c r="H50" s="30">
        <f t="shared" si="1"/>
        <v>90.742274999999992</v>
      </c>
    </row>
    <row r="51" spans="1:8" ht="15.75" x14ac:dyDescent="0.2">
      <c r="A51" s="6" t="s">
        <v>92</v>
      </c>
      <c r="B51" s="16" t="s">
        <v>93</v>
      </c>
      <c r="C51" s="16" t="s">
        <v>80</v>
      </c>
      <c r="D51" s="28">
        <v>1800</v>
      </c>
      <c r="E51" s="29">
        <v>0.18425</v>
      </c>
      <c r="F51" s="29">
        <v>1.915</v>
      </c>
      <c r="G51" s="30">
        <f t="shared" si="5"/>
        <v>635.10974999999996</v>
      </c>
      <c r="H51" s="30">
        <f t="shared" si="1"/>
        <v>95.266462499999989</v>
      </c>
    </row>
    <row r="52" spans="1:8" ht="31.5" x14ac:dyDescent="0.2">
      <c r="A52" s="6" t="s">
        <v>94</v>
      </c>
      <c r="B52" s="16" t="s">
        <v>95</v>
      </c>
      <c r="C52" s="47" t="s">
        <v>80</v>
      </c>
      <c r="D52" s="28">
        <v>1800</v>
      </c>
      <c r="E52" s="29">
        <v>0.18425</v>
      </c>
      <c r="F52" s="29">
        <v>1.915</v>
      </c>
      <c r="G52" s="30">
        <f t="shared" si="5"/>
        <v>635.10974999999996</v>
      </c>
      <c r="H52" s="30">
        <f t="shared" si="1"/>
        <v>95.266462499999989</v>
      </c>
    </row>
    <row r="53" spans="1:8" ht="63" x14ac:dyDescent="0.2">
      <c r="A53" s="6" t="s">
        <v>96</v>
      </c>
      <c r="B53" s="17" t="s">
        <v>97</v>
      </c>
      <c r="C53" s="47" t="s">
        <v>80</v>
      </c>
      <c r="D53" s="28">
        <v>1800</v>
      </c>
      <c r="E53" s="29">
        <v>0.18425</v>
      </c>
      <c r="F53" s="29">
        <v>1.915</v>
      </c>
      <c r="G53" s="30">
        <f t="shared" si="5"/>
        <v>635.10974999999996</v>
      </c>
      <c r="H53" s="30">
        <f t="shared" si="1"/>
        <v>95.266462499999989</v>
      </c>
    </row>
    <row r="54" spans="1:8" ht="15.75" x14ac:dyDescent="0.2">
      <c r="A54" s="6" t="s">
        <v>98</v>
      </c>
      <c r="B54" s="16" t="s">
        <v>99</v>
      </c>
      <c r="C54" s="16" t="s">
        <v>80</v>
      </c>
      <c r="D54" s="25">
        <v>1800</v>
      </c>
      <c r="E54" s="27">
        <v>0.17624999999999999</v>
      </c>
      <c r="F54" s="27">
        <v>1.915</v>
      </c>
      <c r="G54" s="26">
        <f t="shared" si="5"/>
        <v>607.53375000000005</v>
      </c>
      <c r="H54" s="26">
        <f t="shared" si="1"/>
        <v>91.130062500000008</v>
      </c>
    </row>
    <row r="55" spans="1:8" ht="15.75" x14ac:dyDescent="0.2">
      <c r="A55" s="6" t="s">
        <v>100</v>
      </c>
      <c r="B55" s="16" t="s">
        <v>101</v>
      </c>
      <c r="C55" s="16" t="s">
        <v>80</v>
      </c>
      <c r="D55" s="25">
        <v>1800</v>
      </c>
      <c r="E55" s="27">
        <v>0.17774999999999999</v>
      </c>
      <c r="F55" s="27">
        <v>1.915</v>
      </c>
      <c r="G55" s="26">
        <f t="shared" si="5"/>
        <v>612.70425</v>
      </c>
      <c r="H55" s="26">
        <f t="shared" si="1"/>
        <v>91.905637499999997</v>
      </c>
    </row>
    <row r="56" spans="1:8" ht="47.25" customHeight="1" x14ac:dyDescent="0.2">
      <c r="A56" s="19">
        <v>6</v>
      </c>
      <c r="B56" s="70" t="s">
        <v>204</v>
      </c>
      <c r="C56" s="70"/>
      <c r="D56" s="70"/>
      <c r="E56" s="70"/>
      <c r="F56" s="70"/>
      <c r="G56" s="70"/>
      <c r="H56" s="70"/>
    </row>
    <row r="57" spans="1:8" ht="31.5" x14ac:dyDescent="0.2">
      <c r="A57" s="6" t="s">
        <v>102</v>
      </c>
      <c r="B57" s="17" t="s">
        <v>103</v>
      </c>
      <c r="C57" s="17" t="s">
        <v>104</v>
      </c>
      <c r="D57" s="25">
        <v>9000</v>
      </c>
      <c r="E57" s="48">
        <v>0.16800000000000001</v>
      </c>
      <c r="F57" s="27">
        <v>1.915</v>
      </c>
      <c r="G57" s="26">
        <f t="shared" ref="G57" si="6">D57*E57*F57</f>
        <v>2895.48</v>
      </c>
      <c r="H57" s="26">
        <f t="shared" si="1"/>
        <v>434.322</v>
      </c>
    </row>
    <row r="58" spans="1:8" ht="15.75" x14ac:dyDescent="0.2">
      <c r="A58" s="6" t="s">
        <v>105</v>
      </c>
      <c r="B58" s="16" t="s">
        <v>82</v>
      </c>
      <c r="C58" s="10" t="s">
        <v>106</v>
      </c>
      <c r="D58" s="25">
        <v>9000</v>
      </c>
      <c r="E58" s="27">
        <v>3.7749999999999999E-2</v>
      </c>
      <c r="F58" s="27">
        <v>1.915</v>
      </c>
      <c r="G58" s="26">
        <f t="shared" ref="G58:G68" si="7">D58*E58*F58</f>
        <v>650.62125000000003</v>
      </c>
      <c r="H58" s="26">
        <f t="shared" si="1"/>
        <v>97.593187499999999</v>
      </c>
    </row>
    <row r="59" spans="1:8" ht="47.25" x14ac:dyDescent="0.2">
      <c r="A59" s="6" t="s">
        <v>107</v>
      </c>
      <c r="B59" s="17" t="s">
        <v>108</v>
      </c>
      <c r="C59" s="10" t="s">
        <v>106</v>
      </c>
      <c r="D59" s="28">
        <v>9000</v>
      </c>
      <c r="E59" s="29">
        <v>0.16800000000000001</v>
      </c>
      <c r="F59" s="29">
        <v>1.915</v>
      </c>
      <c r="G59" s="30">
        <f t="shared" si="7"/>
        <v>2895.48</v>
      </c>
      <c r="H59" s="30">
        <f t="shared" si="1"/>
        <v>434.322</v>
      </c>
    </row>
    <row r="60" spans="1:8" ht="15.75" x14ac:dyDescent="0.2">
      <c r="A60" s="6" t="s">
        <v>109</v>
      </c>
      <c r="B60" s="16" t="s">
        <v>85</v>
      </c>
      <c r="C60" s="10" t="s">
        <v>106</v>
      </c>
      <c r="D60" s="25">
        <v>9000</v>
      </c>
      <c r="E60" s="27">
        <v>7.5999999999999998E-2</v>
      </c>
      <c r="F60" s="27">
        <v>1.915</v>
      </c>
      <c r="G60" s="26">
        <f t="shared" si="7"/>
        <v>1309.8600000000001</v>
      </c>
      <c r="H60" s="26">
        <f t="shared" si="1"/>
        <v>196.47900000000001</v>
      </c>
    </row>
    <row r="61" spans="1:8" ht="31.5" x14ac:dyDescent="0.2">
      <c r="A61" s="6" t="s">
        <v>110</v>
      </c>
      <c r="B61" s="17" t="s">
        <v>111</v>
      </c>
      <c r="C61" s="10" t="s">
        <v>106</v>
      </c>
      <c r="D61" s="28">
        <v>9000</v>
      </c>
      <c r="E61" s="29">
        <v>8.0250000000000002E-2</v>
      </c>
      <c r="F61" s="29">
        <v>1.915</v>
      </c>
      <c r="G61" s="26">
        <f t="shared" si="7"/>
        <v>1383.1087500000001</v>
      </c>
      <c r="H61" s="26">
        <f t="shared" si="1"/>
        <v>207.46631250000002</v>
      </c>
    </row>
    <row r="62" spans="1:8" ht="47.25" x14ac:dyDescent="0.2">
      <c r="A62" s="6" t="s">
        <v>112</v>
      </c>
      <c r="B62" s="16" t="s">
        <v>89</v>
      </c>
      <c r="C62" s="10" t="s">
        <v>106</v>
      </c>
      <c r="D62" s="25">
        <v>9000</v>
      </c>
      <c r="E62" s="27">
        <v>4.3749999999999997E-2</v>
      </c>
      <c r="F62" s="27">
        <v>1.915</v>
      </c>
      <c r="G62" s="26">
        <f t="shared" si="7"/>
        <v>754.03125</v>
      </c>
      <c r="H62" s="26">
        <f t="shared" si="1"/>
        <v>113.1046875</v>
      </c>
    </row>
    <row r="63" spans="1:8" ht="15.75" x14ac:dyDescent="0.2">
      <c r="A63" s="6" t="s">
        <v>113</v>
      </c>
      <c r="B63" s="16" t="s">
        <v>114</v>
      </c>
      <c r="C63" s="10" t="s">
        <v>106</v>
      </c>
      <c r="D63" s="25">
        <v>9000</v>
      </c>
      <c r="E63" s="27">
        <v>5.425E-2</v>
      </c>
      <c r="F63" s="27">
        <v>1.915</v>
      </c>
      <c r="G63" s="26">
        <f t="shared" si="7"/>
        <v>934.99874999999997</v>
      </c>
      <c r="H63" s="26">
        <f t="shared" si="1"/>
        <v>140.24981249999999</v>
      </c>
    </row>
    <row r="64" spans="1:8" ht="15.75" x14ac:dyDescent="0.2">
      <c r="A64" s="6" t="s">
        <v>115</v>
      </c>
      <c r="B64" s="16" t="s">
        <v>93</v>
      </c>
      <c r="C64" s="10" t="s">
        <v>106</v>
      </c>
      <c r="D64" s="25">
        <v>9000</v>
      </c>
      <c r="E64" s="27">
        <v>4.2250000000000003E-2</v>
      </c>
      <c r="F64" s="27">
        <v>1.915</v>
      </c>
      <c r="G64" s="26">
        <f t="shared" si="7"/>
        <v>728.17875000000004</v>
      </c>
      <c r="H64" s="26">
        <f t="shared" si="1"/>
        <v>109.22681250000001</v>
      </c>
    </row>
    <row r="65" spans="1:8" ht="31.5" x14ac:dyDescent="0.2">
      <c r="A65" s="6" t="s">
        <v>116</v>
      </c>
      <c r="B65" s="17" t="s">
        <v>117</v>
      </c>
      <c r="C65" s="10" t="s">
        <v>106</v>
      </c>
      <c r="D65" s="28">
        <v>9000</v>
      </c>
      <c r="E65" s="29">
        <v>4.65E-2</v>
      </c>
      <c r="F65" s="29">
        <v>1.915</v>
      </c>
      <c r="G65" s="30">
        <f t="shared" si="7"/>
        <v>801.42750000000001</v>
      </c>
      <c r="H65" s="30">
        <f t="shared" si="1"/>
        <v>120.214125</v>
      </c>
    </row>
    <row r="66" spans="1:8" ht="63" x14ac:dyDescent="0.2">
      <c r="A66" s="6" t="s">
        <v>118</v>
      </c>
      <c r="B66" s="16" t="s">
        <v>119</v>
      </c>
      <c r="C66" s="18" t="s">
        <v>106</v>
      </c>
      <c r="D66" s="28">
        <v>9000</v>
      </c>
      <c r="E66" s="29">
        <v>5.1999999999999998E-2</v>
      </c>
      <c r="F66" s="29">
        <v>1.915</v>
      </c>
      <c r="G66" s="30">
        <f t="shared" si="7"/>
        <v>896.22</v>
      </c>
      <c r="H66" s="30">
        <f t="shared" si="1"/>
        <v>134.43299999999999</v>
      </c>
    </row>
    <row r="67" spans="1:8" ht="15.75" x14ac:dyDescent="0.2">
      <c r="A67" s="6" t="s">
        <v>120</v>
      </c>
      <c r="B67" s="16" t="s">
        <v>121</v>
      </c>
      <c r="C67" s="10" t="s">
        <v>106</v>
      </c>
      <c r="D67" s="25">
        <v>9000</v>
      </c>
      <c r="E67" s="27">
        <v>4.4999999999999998E-2</v>
      </c>
      <c r="F67" s="27">
        <v>1.915</v>
      </c>
      <c r="G67" s="26">
        <f t="shared" si="7"/>
        <v>775.57500000000005</v>
      </c>
      <c r="H67" s="26">
        <f t="shared" si="1"/>
        <v>116.33625000000001</v>
      </c>
    </row>
    <row r="68" spans="1:8" ht="189" x14ac:dyDescent="0.2">
      <c r="A68" s="19" t="s">
        <v>122</v>
      </c>
      <c r="B68" s="44" t="s">
        <v>205</v>
      </c>
      <c r="C68" s="45" t="s">
        <v>13</v>
      </c>
      <c r="D68" s="34">
        <v>4500</v>
      </c>
      <c r="E68" s="49">
        <v>0.28499999999999998</v>
      </c>
      <c r="F68" s="35">
        <v>1.915</v>
      </c>
      <c r="G68" s="36">
        <f t="shared" si="7"/>
        <v>2455.9875000000002</v>
      </c>
      <c r="H68" s="36">
        <f t="shared" si="1"/>
        <v>368.39812499999999</v>
      </c>
    </row>
    <row r="69" spans="1:8" ht="41.25" customHeight="1" x14ac:dyDescent="0.2">
      <c r="A69" s="19" t="s">
        <v>123</v>
      </c>
      <c r="B69" s="69" t="s">
        <v>206</v>
      </c>
      <c r="C69" s="69"/>
      <c r="D69" s="69"/>
      <c r="E69" s="69"/>
      <c r="F69" s="69"/>
      <c r="G69" s="69"/>
      <c r="H69" s="69"/>
    </row>
    <row r="70" spans="1:8" ht="15.75" x14ac:dyDescent="0.2">
      <c r="A70" s="6" t="s">
        <v>125</v>
      </c>
      <c r="B70" s="16" t="s">
        <v>126</v>
      </c>
      <c r="C70" s="16" t="s">
        <v>80</v>
      </c>
      <c r="D70" s="25">
        <v>1000</v>
      </c>
      <c r="E70" s="27">
        <v>4.6249999999999999E-2</v>
      </c>
      <c r="F70" s="27">
        <v>1.915</v>
      </c>
      <c r="G70" s="26">
        <f t="shared" ref="G70" si="8">D70*E70*F70</f>
        <v>88.568750000000009</v>
      </c>
      <c r="H70" s="26">
        <f t="shared" si="1"/>
        <v>13.285312500000002</v>
      </c>
    </row>
    <row r="71" spans="1:8" ht="15.75" x14ac:dyDescent="0.2">
      <c r="A71" s="6" t="s">
        <v>127</v>
      </c>
      <c r="B71" s="16" t="s">
        <v>128</v>
      </c>
      <c r="C71" s="16" t="s">
        <v>80</v>
      </c>
      <c r="D71" s="25">
        <v>1000</v>
      </c>
      <c r="E71" s="27">
        <v>3.4250000000000003E-2</v>
      </c>
      <c r="F71" s="27">
        <v>1.915</v>
      </c>
      <c r="G71" s="26">
        <f t="shared" ref="G71:G80" si="9">D71*E71*F71</f>
        <v>65.588750000000005</v>
      </c>
      <c r="H71" s="26">
        <f t="shared" si="1"/>
        <v>9.8383125000000007</v>
      </c>
    </row>
    <row r="72" spans="1:8" ht="15.75" x14ac:dyDescent="0.2">
      <c r="A72" s="6" t="s">
        <v>129</v>
      </c>
      <c r="B72" s="16" t="s">
        <v>130</v>
      </c>
      <c r="C72" s="16" t="s">
        <v>80</v>
      </c>
      <c r="D72" s="25">
        <v>1000</v>
      </c>
      <c r="E72" s="27">
        <v>2.8750000000000001E-2</v>
      </c>
      <c r="F72" s="27">
        <v>1.915</v>
      </c>
      <c r="G72" s="26">
        <f t="shared" si="9"/>
        <v>55.056249999999999</v>
      </c>
      <c r="H72" s="26">
        <f t="shared" ref="H72:H80" si="10">G72*0.15</f>
        <v>8.2584374999999994</v>
      </c>
    </row>
    <row r="73" spans="1:8" ht="15.75" x14ac:dyDescent="0.2">
      <c r="A73" s="6" t="s">
        <v>131</v>
      </c>
      <c r="B73" s="16" t="s">
        <v>132</v>
      </c>
      <c r="C73" s="16" t="s">
        <v>80</v>
      </c>
      <c r="D73" s="25">
        <v>1000</v>
      </c>
      <c r="E73" s="27">
        <v>2.7E-2</v>
      </c>
      <c r="F73" s="27">
        <v>1.915</v>
      </c>
      <c r="G73" s="26">
        <f t="shared" si="9"/>
        <v>51.704999999999998</v>
      </c>
      <c r="H73" s="26">
        <f t="shared" si="10"/>
        <v>7.755749999999999</v>
      </c>
    </row>
    <row r="74" spans="1:8" ht="47.25" x14ac:dyDescent="0.2">
      <c r="A74" s="6" t="s">
        <v>133</v>
      </c>
      <c r="B74" s="17" t="s">
        <v>134</v>
      </c>
      <c r="C74" s="47" t="s">
        <v>80</v>
      </c>
      <c r="D74" s="28">
        <v>1000</v>
      </c>
      <c r="E74" s="50">
        <v>4.2000000000000003E-2</v>
      </c>
      <c r="F74" s="29">
        <v>1.915</v>
      </c>
      <c r="G74" s="30">
        <f t="shared" si="9"/>
        <v>80.430000000000007</v>
      </c>
      <c r="H74" s="30">
        <f t="shared" si="10"/>
        <v>12.064500000000001</v>
      </c>
    </row>
    <row r="75" spans="1:8" ht="110.25" x14ac:dyDescent="0.2">
      <c r="A75" s="19">
        <v>9</v>
      </c>
      <c r="B75" s="43" t="s">
        <v>135</v>
      </c>
      <c r="C75" s="45" t="s">
        <v>136</v>
      </c>
      <c r="D75" s="34">
        <v>6000</v>
      </c>
      <c r="E75" s="35">
        <v>8.5750000000000007E-2</v>
      </c>
      <c r="F75" s="35">
        <v>1.915</v>
      </c>
      <c r="G75" s="36">
        <f t="shared" si="9"/>
        <v>985.26750000000004</v>
      </c>
      <c r="H75" s="36">
        <f t="shared" si="10"/>
        <v>147.79012499999999</v>
      </c>
    </row>
    <row r="76" spans="1:8" ht="85.5" customHeight="1" x14ac:dyDescent="0.2">
      <c r="A76" s="19" t="s">
        <v>137</v>
      </c>
      <c r="B76" s="43" t="s">
        <v>138</v>
      </c>
      <c r="C76" s="45" t="s">
        <v>139</v>
      </c>
      <c r="D76" s="34">
        <v>5000</v>
      </c>
      <c r="E76" s="49">
        <v>0.28999999999999998</v>
      </c>
      <c r="F76" s="35">
        <v>1.915</v>
      </c>
      <c r="G76" s="36">
        <f t="shared" si="9"/>
        <v>2776.75</v>
      </c>
      <c r="H76" s="36">
        <f t="shared" si="10"/>
        <v>416.51249999999999</v>
      </c>
    </row>
    <row r="77" spans="1:8" ht="96" customHeight="1" x14ac:dyDescent="0.2">
      <c r="A77" s="84" t="s">
        <v>140</v>
      </c>
      <c r="B77" s="17" t="s">
        <v>223</v>
      </c>
      <c r="C77" s="47" t="s">
        <v>139</v>
      </c>
      <c r="D77" s="28">
        <v>5000</v>
      </c>
      <c r="E77" s="85">
        <v>0</v>
      </c>
      <c r="F77" s="29">
        <v>1.915</v>
      </c>
      <c r="G77" s="30">
        <f t="shared" si="9"/>
        <v>0</v>
      </c>
      <c r="H77" s="30">
        <f t="shared" si="10"/>
        <v>0</v>
      </c>
    </row>
    <row r="78" spans="1:8" ht="63" x14ac:dyDescent="0.2">
      <c r="A78" s="84">
        <v>11</v>
      </c>
      <c r="B78" s="17" t="s">
        <v>142</v>
      </c>
      <c r="C78" s="47" t="s">
        <v>143</v>
      </c>
      <c r="D78" s="28">
        <v>4000</v>
      </c>
      <c r="E78" s="50">
        <v>4.1000000000000002E-2</v>
      </c>
      <c r="F78" s="29">
        <v>1.915</v>
      </c>
      <c r="G78" s="30">
        <f t="shared" si="9"/>
        <v>314.06</v>
      </c>
      <c r="H78" s="30">
        <f t="shared" si="10"/>
        <v>47.109000000000002</v>
      </c>
    </row>
    <row r="79" spans="1:8" ht="31.5" x14ac:dyDescent="0.2">
      <c r="A79" s="84" t="s">
        <v>141</v>
      </c>
      <c r="B79" s="16" t="s">
        <v>145</v>
      </c>
      <c r="C79" s="16" t="s">
        <v>143</v>
      </c>
      <c r="D79" s="28">
        <v>5000</v>
      </c>
      <c r="E79" s="50">
        <v>6.6000000000000003E-2</v>
      </c>
      <c r="F79" s="29">
        <v>1.915</v>
      </c>
      <c r="G79" s="30">
        <f t="shared" si="9"/>
        <v>631.95000000000005</v>
      </c>
      <c r="H79" s="30">
        <f t="shared" si="10"/>
        <v>94.792500000000004</v>
      </c>
    </row>
    <row r="80" spans="1:8" ht="47.25" x14ac:dyDescent="0.2">
      <c r="A80" s="84" t="s">
        <v>144</v>
      </c>
      <c r="B80" s="16" t="s">
        <v>147</v>
      </c>
      <c r="C80" s="47" t="s">
        <v>143</v>
      </c>
      <c r="D80" s="28">
        <v>10</v>
      </c>
      <c r="E80" s="50">
        <v>3.2000000000000001E-2</v>
      </c>
      <c r="F80" s="29">
        <v>1.915</v>
      </c>
      <c r="G80" s="30">
        <f t="shared" si="9"/>
        <v>0.61280000000000001</v>
      </c>
      <c r="H80" s="30">
        <f t="shared" si="10"/>
        <v>9.1920000000000002E-2</v>
      </c>
    </row>
  </sheetData>
  <autoFilter ref="A4:I80"/>
  <mergeCells count="6">
    <mergeCell ref="B69:H69"/>
    <mergeCell ref="B56:H56"/>
    <mergeCell ref="B43:H43"/>
    <mergeCell ref="B37:H37"/>
    <mergeCell ref="A1:H1"/>
    <mergeCell ref="A2:H2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0" verticalDpi="0" r:id="rId1"/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zoomScaleNormal="100" workbookViewId="0">
      <pane xSplit="1" ySplit="1" topLeftCell="B155" activePane="bottomRight" state="frozen"/>
      <selection pane="topRight" activeCell="B1" sqref="B1"/>
      <selection pane="bottomLeft" activeCell="A2" sqref="A2"/>
      <selection pane="bottomRight" activeCell="C16" sqref="C16"/>
    </sheetView>
  </sheetViews>
  <sheetFormatPr defaultRowHeight="12.75" x14ac:dyDescent="0.2"/>
  <cols>
    <col min="2" max="2" width="45.33203125" customWidth="1"/>
    <col min="3" max="3" width="30.1640625" customWidth="1"/>
    <col min="4" max="4" width="26.83203125" customWidth="1"/>
    <col min="5" max="5" width="14.6640625" customWidth="1"/>
    <col min="7" max="8" width="18.83203125" customWidth="1"/>
  </cols>
  <sheetData>
    <row r="1" spans="1:8" ht="78.75" x14ac:dyDescent="0.2">
      <c r="A1" s="11"/>
      <c r="B1" s="12" t="s">
        <v>3</v>
      </c>
      <c r="C1" s="11" t="s">
        <v>4</v>
      </c>
      <c r="D1" s="12" t="s">
        <v>210</v>
      </c>
      <c r="E1" s="11" t="s">
        <v>5</v>
      </c>
      <c r="F1" s="12" t="s">
        <v>2</v>
      </c>
      <c r="G1" s="11" t="s">
        <v>6</v>
      </c>
      <c r="H1" s="12" t="s">
        <v>7</v>
      </c>
    </row>
    <row r="2" spans="1:8" ht="15.75" x14ac:dyDescent="0.2">
      <c r="A2" s="19" t="s">
        <v>9</v>
      </c>
      <c r="B2" s="67" t="s">
        <v>10</v>
      </c>
      <c r="C2" s="67"/>
      <c r="D2" s="67"/>
      <c r="E2" s="67"/>
      <c r="F2" s="67"/>
      <c r="G2" s="67"/>
      <c r="H2" s="67"/>
    </row>
    <row r="3" spans="1:8" ht="39.75" customHeight="1" x14ac:dyDescent="0.2">
      <c r="A3" s="6" t="s">
        <v>11</v>
      </c>
      <c r="B3" s="7" t="s">
        <v>152</v>
      </c>
      <c r="C3" s="7" t="s">
        <v>13</v>
      </c>
      <c r="D3" s="25">
        <v>7500</v>
      </c>
      <c r="E3" s="26">
        <v>0.21</v>
      </c>
      <c r="F3" s="27">
        <v>1.915</v>
      </c>
      <c r="G3" s="26">
        <f>D3*E3*F3</f>
        <v>3016.125</v>
      </c>
      <c r="H3" s="26">
        <f>G3*0.15</f>
        <v>452.41874999999999</v>
      </c>
    </row>
    <row r="4" spans="1:8" ht="39.75" customHeight="1" x14ac:dyDescent="0.2">
      <c r="A4" s="6" t="s">
        <v>14</v>
      </c>
      <c r="B4" s="9" t="s">
        <v>153</v>
      </c>
      <c r="C4" s="7" t="s">
        <v>13</v>
      </c>
      <c r="D4" s="25">
        <v>7500</v>
      </c>
      <c r="E4" s="26">
        <v>0.21</v>
      </c>
      <c r="F4" s="27">
        <v>1.915</v>
      </c>
      <c r="G4" s="26">
        <f t="shared" ref="G4:G25" si="0">D4*E4*F4</f>
        <v>3016.125</v>
      </c>
      <c r="H4" s="26">
        <f t="shared" ref="H4:H66" si="1">G4*0.15</f>
        <v>452.41874999999999</v>
      </c>
    </row>
    <row r="5" spans="1:8" ht="39.75" customHeight="1" x14ac:dyDescent="0.2">
      <c r="A5" s="6" t="s">
        <v>16</v>
      </c>
      <c r="B5" s="9" t="s">
        <v>154</v>
      </c>
      <c r="C5" s="7" t="s">
        <v>13</v>
      </c>
      <c r="D5" s="25">
        <v>7500</v>
      </c>
      <c r="E5" s="26">
        <v>0.21</v>
      </c>
      <c r="F5" s="27">
        <v>1.915</v>
      </c>
      <c r="G5" s="26">
        <f t="shared" si="0"/>
        <v>3016.125</v>
      </c>
      <c r="H5" s="26">
        <f t="shared" si="1"/>
        <v>452.41874999999999</v>
      </c>
    </row>
    <row r="6" spans="1:8" ht="39.75" customHeight="1" x14ac:dyDescent="0.2">
      <c r="A6" s="6" t="s">
        <v>18</v>
      </c>
      <c r="B6" s="7" t="s">
        <v>19</v>
      </c>
      <c r="C6" s="7" t="s">
        <v>20</v>
      </c>
      <c r="D6" s="25">
        <v>7500</v>
      </c>
      <c r="E6" s="26">
        <v>0.21</v>
      </c>
      <c r="F6" s="27">
        <v>1.915</v>
      </c>
      <c r="G6" s="26">
        <f t="shared" si="0"/>
        <v>3016.125</v>
      </c>
      <c r="H6" s="26">
        <f t="shared" si="1"/>
        <v>452.41874999999999</v>
      </c>
    </row>
    <row r="7" spans="1:8" ht="39.75" customHeight="1" x14ac:dyDescent="0.2">
      <c r="A7" s="6" t="s">
        <v>21</v>
      </c>
      <c r="B7" s="7" t="s">
        <v>22</v>
      </c>
      <c r="C7" s="7" t="s">
        <v>13</v>
      </c>
      <c r="D7" s="25">
        <v>7500</v>
      </c>
      <c r="E7" s="26">
        <v>0.21</v>
      </c>
      <c r="F7" s="27">
        <v>1.915</v>
      </c>
      <c r="G7" s="26">
        <f t="shared" si="0"/>
        <v>3016.125</v>
      </c>
      <c r="H7" s="26">
        <f t="shared" si="1"/>
        <v>452.41874999999999</v>
      </c>
    </row>
    <row r="8" spans="1:8" ht="50.25" customHeight="1" x14ac:dyDescent="0.2">
      <c r="A8" s="6" t="s">
        <v>23</v>
      </c>
      <c r="B8" s="9" t="s">
        <v>155</v>
      </c>
      <c r="C8" s="6" t="s">
        <v>13</v>
      </c>
      <c r="D8" s="25">
        <v>7500</v>
      </c>
      <c r="E8" s="26">
        <v>0.21</v>
      </c>
      <c r="F8" s="27">
        <v>1.915</v>
      </c>
      <c r="G8" s="26">
        <f t="shared" si="0"/>
        <v>3016.125</v>
      </c>
      <c r="H8" s="26">
        <f t="shared" si="1"/>
        <v>452.41874999999999</v>
      </c>
    </row>
    <row r="9" spans="1:8" ht="56.25" customHeight="1" x14ac:dyDescent="0.2">
      <c r="A9" s="6" t="s">
        <v>25</v>
      </c>
      <c r="B9" s="9" t="s">
        <v>156</v>
      </c>
      <c r="C9" s="6" t="s">
        <v>13</v>
      </c>
      <c r="D9" s="25">
        <v>7500</v>
      </c>
      <c r="E9" s="26">
        <v>0.21</v>
      </c>
      <c r="F9" s="27">
        <v>1.915</v>
      </c>
      <c r="G9" s="26">
        <f t="shared" si="0"/>
        <v>3016.125</v>
      </c>
      <c r="H9" s="26">
        <f t="shared" si="1"/>
        <v>452.41874999999999</v>
      </c>
    </row>
    <row r="10" spans="1:8" ht="39.75" customHeight="1" x14ac:dyDescent="0.2">
      <c r="A10" s="6" t="s">
        <v>27</v>
      </c>
      <c r="B10" s="9" t="s">
        <v>157</v>
      </c>
      <c r="C10" s="6" t="s">
        <v>13</v>
      </c>
      <c r="D10" s="25">
        <v>7500</v>
      </c>
      <c r="E10" s="26">
        <v>0.21</v>
      </c>
      <c r="F10" s="27">
        <v>1.915</v>
      </c>
      <c r="G10" s="26">
        <f t="shared" si="0"/>
        <v>3016.125</v>
      </c>
      <c r="H10" s="26">
        <f t="shared" si="1"/>
        <v>452.41874999999999</v>
      </c>
    </row>
    <row r="11" spans="1:8" ht="61.5" customHeight="1" x14ac:dyDescent="0.2">
      <c r="A11" s="6" t="s">
        <v>29</v>
      </c>
      <c r="B11" s="9" t="s">
        <v>158</v>
      </c>
      <c r="C11" s="6" t="s">
        <v>13</v>
      </c>
      <c r="D11" s="25">
        <v>7500</v>
      </c>
      <c r="E11" s="26">
        <v>0.21</v>
      </c>
      <c r="F11" s="27">
        <v>1.915</v>
      </c>
      <c r="G11" s="26">
        <f t="shared" si="0"/>
        <v>3016.125</v>
      </c>
      <c r="H11" s="26">
        <f t="shared" si="1"/>
        <v>452.41874999999999</v>
      </c>
    </row>
    <row r="12" spans="1:8" ht="39.75" customHeight="1" x14ac:dyDescent="0.2">
      <c r="A12" s="6" t="s">
        <v>31</v>
      </c>
      <c r="B12" s="7" t="s">
        <v>32</v>
      </c>
      <c r="C12" s="7" t="s">
        <v>13</v>
      </c>
      <c r="D12" s="25">
        <v>7500</v>
      </c>
      <c r="E12" s="26">
        <v>0.21</v>
      </c>
      <c r="F12" s="27">
        <v>1.915</v>
      </c>
      <c r="G12" s="26">
        <f t="shared" si="0"/>
        <v>3016.125</v>
      </c>
      <c r="H12" s="26">
        <f t="shared" si="1"/>
        <v>452.41874999999999</v>
      </c>
    </row>
    <row r="13" spans="1:8" ht="39.75" customHeight="1" x14ac:dyDescent="0.2">
      <c r="A13" s="6" t="s">
        <v>33</v>
      </c>
      <c r="B13" s="7" t="s">
        <v>34</v>
      </c>
      <c r="C13" s="7" t="s">
        <v>13</v>
      </c>
      <c r="D13" s="25">
        <v>7500</v>
      </c>
      <c r="E13" s="26">
        <v>0.21</v>
      </c>
      <c r="F13" s="27">
        <v>1.915</v>
      </c>
      <c r="G13" s="26">
        <f t="shared" si="0"/>
        <v>3016.125</v>
      </c>
      <c r="H13" s="26">
        <f t="shared" si="1"/>
        <v>452.41874999999999</v>
      </c>
    </row>
    <row r="14" spans="1:8" ht="39.75" customHeight="1" x14ac:dyDescent="0.2">
      <c r="A14" s="6" t="s">
        <v>35</v>
      </c>
      <c r="B14" s="7" t="s">
        <v>36</v>
      </c>
      <c r="C14" s="7" t="s">
        <v>13</v>
      </c>
      <c r="D14" s="25">
        <v>7500</v>
      </c>
      <c r="E14" s="26">
        <v>0.21</v>
      </c>
      <c r="F14" s="27">
        <v>1.915</v>
      </c>
      <c r="G14" s="26">
        <f t="shared" si="0"/>
        <v>3016.125</v>
      </c>
      <c r="H14" s="26">
        <f t="shared" si="1"/>
        <v>452.41874999999999</v>
      </c>
    </row>
    <row r="15" spans="1:8" ht="39.75" customHeight="1" x14ac:dyDescent="0.2">
      <c r="A15" s="6" t="s">
        <v>37</v>
      </c>
      <c r="B15" s="9" t="s">
        <v>159</v>
      </c>
      <c r="C15" s="6" t="s">
        <v>13</v>
      </c>
      <c r="D15" s="25">
        <v>7500</v>
      </c>
      <c r="E15" s="26">
        <v>0.21</v>
      </c>
      <c r="F15" s="27">
        <v>1.915</v>
      </c>
      <c r="G15" s="26">
        <f t="shared" si="0"/>
        <v>3016.125</v>
      </c>
      <c r="H15" s="26">
        <f t="shared" si="1"/>
        <v>452.41874999999999</v>
      </c>
    </row>
    <row r="16" spans="1:8" ht="39.75" customHeight="1" x14ac:dyDescent="0.2">
      <c r="A16" s="6" t="s">
        <v>39</v>
      </c>
      <c r="B16" s="7" t="s">
        <v>40</v>
      </c>
      <c r="C16" s="7" t="s">
        <v>13</v>
      </c>
      <c r="D16" s="25">
        <v>7500</v>
      </c>
      <c r="E16" s="26">
        <v>0.21</v>
      </c>
      <c r="F16" s="27">
        <v>1.915</v>
      </c>
      <c r="G16" s="26">
        <f t="shared" si="0"/>
        <v>3016.125</v>
      </c>
      <c r="H16" s="26">
        <f t="shared" si="1"/>
        <v>452.41874999999999</v>
      </c>
    </row>
    <row r="17" spans="1:8" ht="39.75" customHeight="1" x14ac:dyDescent="0.2">
      <c r="A17" s="6" t="s">
        <v>41</v>
      </c>
      <c r="B17" s="7" t="s">
        <v>42</v>
      </c>
      <c r="C17" s="7" t="s">
        <v>13</v>
      </c>
      <c r="D17" s="25">
        <v>7500</v>
      </c>
      <c r="E17" s="26">
        <v>0.21</v>
      </c>
      <c r="F17" s="27">
        <v>1.915</v>
      </c>
      <c r="G17" s="26">
        <f t="shared" si="0"/>
        <v>3016.125</v>
      </c>
      <c r="H17" s="26">
        <f t="shared" si="1"/>
        <v>452.41874999999999</v>
      </c>
    </row>
    <row r="18" spans="1:8" ht="39.75" customHeight="1" x14ac:dyDescent="0.2">
      <c r="A18" s="6" t="s">
        <v>43</v>
      </c>
      <c r="B18" s="7" t="s">
        <v>44</v>
      </c>
      <c r="C18" s="7" t="s">
        <v>13</v>
      </c>
      <c r="D18" s="25">
        <v>7500</v>
      </c>
      <c r="E18" s="26">
        <v>0.21</v>
      </c>
      <c r="F18" s="27">
        <v>1.915</v>
      </c>
      <c r="G18" s="26">
        <f t="shared" si="0"/>
        <v>3016.125</v>
      </c>
      <c r="H18" s="26">
        <f t="shared" si="1"/>
        <v>452.41874999999999</v>
      </c>
    </row>
    <row r="19" spans="1:8" ht="39.75" customHeight="1" x14ac:dyDescent="0.2">
      <c r="A19" s="6" t="s">
        <v>45</v>
      </c>
      <c r="B19" s="7" t="s">
        <v>46</v>
      </c>
      <c r="C19" s="7" t="s">
        <v>13</v>
      </c>
      <c r="D19" s="25">
        <v>7500</v>
      </c>
      <c r="E19" s="26">
        <v>0.82</v>
      </c>
      <c r="F19" s="27">
        <v>1.915</v>
      </c>
      <c r="G19" s="26">
        <f t="shared" si="0"/>
        <v>11777.25</v>
      </c>
      <c r="H19" s="26">
        <f t="shared" si="1"/>
        <v>1766.5874999999999</v>
      </c>
    </row>
    <row r="20" spans="1:8" ht="39.75" customHeight="1" x14ac:dyDescent="0.2">
      <c r="A20" s="6" t="s">
        <v>47</v>
      </c>
      <c r="B20" s="7" t="s">
        <v>48</v>
      </c>
      <c r="C20" s="7" t="s">
        <v>13</v>
      </c>
      <c r="D20" s="25">
        <v>7500</v>
      </c>
      <c r="E20" s="26">
        <v>0.82</v>
      </c>
      <c r="F20" s="27">
        <v>1.915</v>
      </c>
      <c r="G20" s="26">
        <f t="shared" si="0"/>
        <v>11777.25</v>
      </c>
      <c r="H20" s="26">
        <f t="shared" si="1"/>
        <v>1766.5874999999999</v>
      </c>
    </row>
    <row r="21" spans="1:8" ht="39.75" customHeight="1" x14ac:dyDescent="0.2">
      <c r="A21" s="6" t="s">
        <v>49</v>
      </c>
      <c r="B21" s="9" t="s">
        <v>160</v>
      </c>
      <c r="C21" s="5"/>
      <c r="D21" s="9"/>
      <c r="E21" s="9"/>
      <c r="F21" s="27">
        <v>1.915</v>
      </c>
      <c r="G21" s="26">
        <f t="shared" si="0"/>
        <v>0</v>
      </c>
      <c r="H21" s="26">
        <f t="shared" si="1"/>
        <v>0</v>
      </c>
    </row>
    <row r="22" spans="1:8" ht="39.75" customHeight="1" x14ac:dyDescent="0.2">
      <c r="A22" s="5"/>
      <c r="B22" s="7" t="s">
        <v>161</v>
      </c>
      <c r="C22" s="7" t="s">
        <v>13</v>
      </c>
      <c r="D22" s="25">
        <v>7500</v>
      </c>
      <c r="E22" s="27">
        <v>0.84199999999999997</v>
      </c>
      <c r="F22" s="27">
        <v>1.915</v>
      </c>
      <c r="G22" s="26">
        <f t="shared" si="0"/>
        <v>12093.225</v>
      </c>
      <c r="H22" s="26">
        <f t="shared" si="1"/>
        <v>1813.9837500000001</v>
      </c>
    </row>
    <row r="23" spans="1:8" ht="39.75" customHeight="1" x14ac:dyDescent="0.2">
      <c r="A23" s="5"/>
      <c r="B23" s="9" t="s">
        <v>162</v>
      </c>
      <c r="C23" s="6" t="s">
        <v>13</v>
      </c>
      <c r="D23" s="25">
        <v>7500</v>
      </c>
      <c r="E23" s="27">
        <v>0.84199999999999997</v>
      </c>
      <c r="F23" s="27">
        <v>1.915</v>
      </c>
      <c r="G23" s="26">
        <f t="shared" si="0"/>
        <v>12093.225</v>
      </c>
      <c r="H23" s="26">
        <f t="shared" si="1"/>
        <v>1813.9837500000001</v>
      </c>
    </row>
    <row r="24" spans="1:8" ht="39.75" customHeight="1" x14ac:dyDescent="0.2">
      <c r="A24" s="5"/>
      <c r="B24" s="7" t="s">
        <v>53</v>
      </c>
      <c r="C24" s="7" t="s">
        <v>13</v>
      </c>
      <c r="D24" s="25">
        <v>7500</v>
      </c>
      <c r="E24" s="27">
        <v>0.83099999999999996</v>
      </c>
      <c r="F24" s="27">
        <v>1.915</v>
      </c>
      <c r="G24" s="26">
        <f t="shared" si="0"/>
        <v>11935.237500000001</v>
      </c>
      <c r="H24" s="26">
        <f t="shared" si="1"/>
        <v>1790.2856250000002</v>
      </c>
    </row>
    <row r="25" spans="1:8" ht="39.75" customHeight="1" x14ac:dyDescent="0.2">
      <c r="A25" s="6" t="s">
        <v>54</v>
      </c>
      <c r="B25" s="9" t="s">
        <v>163</v>
      </c>
      <c r="C25" s="7" t="s">
        <v>13</v>
      </c>
      <c r="D25" s="25">
        <v>7500</v>
      </c>
      <c r="E25" s="27">
        <v>0.21475</v>
      </c>
      <c r="F25" s="27">
        <v>1.915</v>
      </c>
      <c r="G25" s="26">
        <f t="shared" si="0"/>
        <v>3084.3468750000002</v>
      </c>
      <c r="H25" s="26">
        <f t="shared" si="1"/>
        <v>462.65203124999999</v>
      </c>
    </row>
    <row r="26" spans="1:8" ht="39.75" customHeight="1" x14ac:dyDescent="0.2">
      <c r="A26" s="6" t="s">
        <v>56</v>
      </c>
      <c r="B26" s="64" t="s">
        <v>209</v>
      </c>
      <c r="C26" s="65"/>
      <c r="D26" s="65"/>
      <c r="E26" s="65"/>
      <c r="F26" s="65"/>
      <c r="G26" s="65"/>
      <c r="H26" s="66"/>
    </row>
    <row r="27" spans="1:8" ht="39.75" customHeight="1" x14ac:dyDescent="0.2">
      <c r="A27" s="5"/>
      <c r="B27" s="9" t="s">
        <v>164</v>
      </c>
      <c r="C27" s="7" t="s">
        <v>13</v>
      </c>
      <c r="D27" s="25">
        <v>7500</v>
      </c>
      <c r="E27" s="27">
        <v>0.86199999999999999</v>
      </c>
      <c r="F27" s="27">
        <v>1.915</v>
      </c>
      <c r="G27" s="26">
        <f t="shared" ref="G27:G34" si="2">D27*E27*F27</f>
        <v>12380.475</v>
      </c>
      <c r="H27" s="26">
        <f t="shared" si="1"/>
        <v>1857.07125</v>
      </c>
    </row>
    <row r="28" spans="1:8" ht="39.75" customHeight="1" x14ac:dyDescent="0.2">
      <c r="A28" s="5"/>
      <c r="B28" s="7" t="s">
        <v>59</v>
      </c>
      <c r="C28" s="7" t="s">
        <v>13</v>
      </c>
      <c r="D28" s="25">
        <v>7500</v>
      </c>
      <c r="E28" s="27">
        <v>0.86199999999999999</v>
      </c>
      <c r="F28" s="27">
        <v>1.915</v>
      </c>
      <c r="G28" s="26">
        <f t="shared" si="2"/>
        <v>12380.475</v>
      </c>
      <c r="H28" s="26">
        <f t="shared" si="1"/>
        <v>1857.07125</v>
      </c>
    </row>
    <row r="29" spans="1:8" ht="39.75" customHeight="1" x14ac:dyDescent="0.2">
      <c r="A29" s="5"/>
      <c r="B29" s="9" t="s">
        <v>165</v>
      </c>
      <c r="C29" s="7" t="s">
        <v>13</v>
      </c>
      <c r="D29" s="25">
        <v>7500</v>
      </c>
      <c r="E29" s="27">
        <v>0.86199999999999999</v>
      </c>
      <c r="F29" s="27">
        <v>1.915</v>
      </c>
      <c r="G29" s="26">
        <f t="shared" si="2"/>
        <v>12380.475</v>
      </c>
      <c r="H29" s="26">
        <f t="shared" si="1"/>
        <v>1857.07125</v>
      </c>
    </row>
    <row r="30" spans="1:8" ht="39.75" customHeight="1" x14ac:dyDescent="0.2">
      <c r="A30" s="5"/>
      <c r="B30" s="7" t="s">
        <v>166</v>
      </c>
      <c r="C30" s="7" t="s">
        <v>13</v>
      </c>
      <c r="D30" s="25">
        <v>7500</v>
      </c>
      <c r="E30" s="27">
        <v>0.86199999999999999</v>
      </c>
      <c r="F30" s="27">
        <v>1.915</v>
      </c>
      <c r="G30" s="26">
        <f t="shared" si="2"/>
        <v>12380.475</v>
      </c>
      <c r="H30" s="26">
        <f t="shared" si="1"/>
        <v>1857.07125</v>
      </c>
    </row>
    <row r="31" spans="1:8" ht="39.75" customHeight="1" x14ac:dyDescent="0.2">
      <c r="A31" s="5"/>
      <c r="B31" s="7" t="s">
        <v>62</v>
      </c>
      <c r="C31" s="7" t="s">
        <v>13</v>
      </c>
      <c r="D31" s="25">
        <v>7500</v>
      </c>
      <c r="E31" s="27">
        <v>0.86199999999999999</v>
      </c>
      <c r="F31" s="27">
        <v>1.915</v>
      </c>
      <c r="G31" s="26">
        <f t="shared" si="2"/>
        <v>12380.475</v>
      </c>
      <c r="H31" s="26">
        <f t="shared" si="1"/>
        <v>1857.07125</v>
      </c>
    </row>
    <row r="32" spans="1:8" ht="39.75" customHeight="1" x14ac:dyDescent="0.2">
      <c r="A32" s="6" t="s">
        <v>63</v>
      </c>
      <c r="B32" s="9" t="s">
        <v>167</v>
      </c>
      <c r="C32" s="6" t="s">
        <v>13</v>
      </c>
      <c r="D32" s="28">
        <v>7500</v>
      </c>
      <c r="E32" s="29">
        <v>0.81699999999999995</v>
      </c>
      <c r="F32" s="29">
        <v>1.915</v>
      </c>
      <c r="G32" s="26">
        <f t="shared" si="2"/>
        <v>11734.1625</v>
      </c>
      <c r="H32" s="26">
        <f t="shared" si="1"/>
        <v>1760.1243750000001</v>
      </c>
    </row>
    <row r="33" spans="1:8" ht="39.75" customHeight="1" x14ac:dyDescent="0.2">
      <c r="A33" s="6" t="s">
        <v>65</v>
      </c>
      <c r="B33" s="7" t="s">
        <v>66</v>
      </c>
      <c r="C33" s="7" t="s">
        <v>13</v>
      </c>
      <c r="D33" s="25">
        <v>7500</v>
      </c>
      <c r="E33" s="27">
        <v>0.85699999999999998</v>
      </c>
      <c r="F33" s="27">
        <v>1.915</v>
      </c>
      <c r="G33" s="26">
        <f t="shared" si="2"/>
        <v>12308.6625</v>
      </c>
      <c r="H33" s="26">
        <f t="shared" si="1"/>
        <v>1846.2993750000001</v>
      </c>
    </row>
    <row r="34" spans="1:8" ht="39.75" customHeight="1" x14ac:dyDescent="0.2">
      <c r="A34" s="6" t="s">
        <v>67</v>
      </c>
      <c r="B34" s="7" t="s">
        <v>68</v>
      </c>
      <c r="C34" s="7" t="s">
        <v>13</v>
      </c>
      <c r="D34" s="25">
        <v>7500</v>
      </c>
      <c r="E34" s="27">
        <v>0.86099999999999999</v>
      </c>
      <c r="F34" s="27">
        <v>1.915</v>
      </c>
      <c r="G34" s="26">
        <f t="shared" si="2"/>
        <v>12366.112500000001</v>
      </c>
      <c r="H34" s="26">
        <f t="shared" si="1"/>
        <v>1854.9168750000001</v>
      </c>
    </row>
    <row r="35" spans="1:8" ht="15.75" x14ac:dyDescent="0.2">
      <c r="A35" s="19" t="s">
        <v>35</v>
      </c>
      <c r="B35" s="59" t="s">
        <v>148</v>
      </c>
      <c r="C35" s="62"/>
      <c r="D35" s="62"/>
      <c r="E35" s="62"/>
      <c r="F35" s="62"/>
      <c r="G35" s="62"/>
      <c r="H35" s="63"/>
    </row>
    <row r="36" spans="1:8" ht="39.75" customHeight="1" x14ac:dyDescent="0.2">
      <c r="A36" s="6" t="s">
        <v>69</v>
      </c>
      <c r="B36" s="9" t="s">
        <v>70</v>
      </c>
      <c r="C36" s="7" t="s">
        <v>13</v>
      </c>
      <c r="D36" s="25">
        <v>7500</v>
      </c>
      <c r="E36" s="27">
        <v>0.2155</v>
      </c>
      <c r="F36" s="27">
        <v>1.915</v>
      </c>
      <c r="G36" s="26">
        <f t="shared" ref="G36:G40" si="3">D36*E36*F36</f>
        <v>3095.1187500000001</v>
      </c>
      <c r="H36" s="26">
        <f t="shared" si="1"/>
        <v>464.26781249999999</v>
      </c>
    </row>
    <row r="37" spans="1:8" ht="39.75" customHeight="1" x14ac:dyDescent="0.2">
      <c r="A37" s="6" t="s">
        <v>71</v>
      </c>
      <c r="B37" s="9" t="s">
        <v>168</v>
      </c>
      <c r="C37" s="7" t="s">
        <v>13</v>
      </c>
      <c r="D37" s="25">
        <v>7500</v>
      </c>
      <c r="E37" s="27">
        <v>0.21224999999999999</v>
      </c>
      <c r="F37" s="27">
        <v>1.915</v>
      </c>
      <c r="G37" s="26">
        <f t="shared" si="3"/>
        <v>3048.4406250000002</v>
      </c>
      <c r="H37" s="26">
        <f t="shared" si="1"/>
        <v>457.26609375000004</v>
      </c>
    </row>
    <row r="38" spans="1:8" ht="39.75" customHeight="1" x14ac:dyDescent="0.2">
      <c r="A38" s="6" t="s">
        <v>73</v>
      </c>
      <c r="B38" s="7" t="s">
        <v>74</v>
      </c>
      <c r="C38" s="7" t="s">
        <v>13</v>
      </c>
      <c r="D38" s="25">
        <v>7500</v>
      </c>
      <c r="E38" s="26">
        <v>0.21</v>
      </c>
      <c r="F38" s="27">
        <v>1.915</v>
      </c>
      <c r="G38" s="26">
        <f t="shared" si="3"/>
        <v>3016.125</v>
      </c>
      <c r="H38" s="26">
        <f t="shared" si="1"/>
        <v>452.41874999999999</v>
      </c>
    </row>
    <row r="39" spans="1:8" ht="39.75" customHeight="1" x14ac:dyDescent="0.2">
      <c r="A39" s="19" t="s">
        <v>75</v>
      </c>
      <c r="B39" s="22" t="s">
        <v>169</v>
      </c>
      <c r="C39" s="23" t="s">
        <v>13</v>
      </c>
      <c r="D39" s="31">
        <v>7500</v>
      </c>
      <c r="E39" s="32">
        <v>0.82299999999999995</v>
      </c>
      <c r="F39" s="32">
        <v>1.915</v>
      </c>
      <c r="G39" s="33">
        <f t="shared" si="3"/>
        <v>11820.3375</v>
      </c>
      <c r="H39" s="33">
        <f t="shared" si="1"/>
        <v>1773.0506249999999</v>
      </c>
    </row>
    <row r="40" spans="1:8" ht="39.75" customHeight="1" x14ac:dyDescent="0.2">
      <c r="A40" s="19" t="s">
        <v>77</v>
      </c>
      <c r="B40" s="22" t="s">
        <v>170</v>
      </c>
      <c r="C40" s="19" t="s">
        <v>13</v>
      </c>
      <c r="D40" s="34">
        <v>12000</v>
      </c>
      <c r="E40" s="35">
        <f>0.539*0.25</f>
        <v>0.13475000000000001</v>
      </c>
      <c r="F40" s="35">
        <v>1.915</v>
      </c>
      <c r="G40" s="33">
        <f t="shared" si="3"/>
        <v>3096.5549999999998</v>
      </c>
      <c r="H40" s="33">
        <f t="shared" si="1"/>
        <v>464.48324999999994</v>
      </c>
    </row>
    <row r="41" spans="1:8" ht="45" customHeight="1" x14ac:dyDescent="0.2">
      <c r="A41" s="19">
        <v>5</v>
      </c>
      <c r="B41" s="68" t="s">
        <v>149</v>
      </c>
      <c r="C41" s="68"/>
      <c r="D41" s="68"/>
      <c r="E41" s="68"/>
      <c r="F41" s="68"/>
      <c r="G41" s="68"/>
      <c r="H41" s="68"/>
    </row>
    <row r="42" spans="1:8" ht="29.25" customHeight="1" x14ac:dyDescent="0.2">
      <c r="A42" s="6" t="s">
        <v>78</v>
      </c>
      <c r="B42" s="7" t="s">
        <v>79</v>
      </c>
      <c r="C42" s="7" t="s">
        <v>80</v>
      </c>
      <c r="D42" s="25">
        <v>1800</v>
      </c>
      <c r="E42" s="26">
        <v>0.19</v>
      </c>
      <c r="F42" s="27">
        <v>1.915</v>
      </c>
      <c r="G42" s="26">
        <f t="shared" ref="G42:G53" si="4">D42*E42*F42</f>
        <v>654.93000000000006</v>
      </c>
      <c r="H42" s="26">
        <f t="shared" si="1"/>
        <v>98.239500000000007</v>
      </c>
    </row>
    <row r="43" spans="1:8" ht="29.25" customHeight="1" x14ac:dyDescent="0.2">
      <c r="A43" s="6" t="s">
        <v>81</v>
      </c>
      <c r="B43" s="7" t="s">
        <v>82</v>
      </c>
      <c r="C43" s="7" t="s">
        <v>80</v>
      </c>
      <c r="D43" s="25">
        <v>1800</v>
      </c>
      <c r="E43" s="26">
        <f>0.19*0.25</f>
        <v>4.7500000000000001E-2</v>
      </c>
      <c r="F43" s="27">
        <v>1.915</v>
      </c>
      <c r="G43" s="26">
        <f t="shared" si="4"/>
        <v>163.73250000000002</v>
      </c>
      <c r="H43" s="26">
        <f t="shared" si="1"/>
        <v>24.559875000000002</v>
      </c>
    </row>
    <row r="44" spans="1:8" ht="29.25" customHeight="1" x14ac:dyDescent="0.2">
      <c r="A44" s="6" t="s">
        <v>171</v>
      </c>
      <c r="B44" s="7" t="s">
        <v>172</v>
      </c>
      <c r="C44" s="6" t="s">
        <v>80</v>
      </c>
      <c r="D44" s="28">
        <v>1800</v>
      </c>
      <c r="E44" s="29">
        <v>0.317</v>
      </c>
      <c r="F44" s="29">
        <v>1.915</v>
      </c>
      <c r="G44" s="26">
        <f t="shared" si="4"/>
        <v>1092.6990000000001</v>
      </c>
      <c r="H44" s="26">
        <f t="shared" si="1"/>
        <v>163.90485000000001</v>
      </c>
    </row>
    <row r="45" spans="1:8" ht="29.25" customHeight="1" x14ac:dyDescent="0.2">
      <c r="A45" s="6" t="s">
        <v>84</v>
      </c>
      <c r="B45" s="7" t="s">
        <v>85</v>
      </c>
      <c r="C45" s="7" t="s">
        <v>80</v>
      </c>
      <c r="D45" s="25">
        <v>1800</v>
      </c>
      <c r="E45" s="27">
        <f>0.634*0.25</f>
        <v>0.1585</v>
      </c>
      <c r="F45" s="27">
        <v>1.915</v>
      </c>
      <c r="G45" s="26">
        <f t="shared" si="4"/>
        <v>546.34950000000003</v>
      </c>
      <c r="H45" s="26">
        <f t="shared" si="1"/>
        <v>81.952425000000005</v>
      </c>
    </row>
    <row r="46" spans="1:8" ht="29.25" customHeight="1" x14ac:dyDescent="0.2">
      <c r="A46" s="6" t="s">
        <v>86</v>
      </c>
      <c r="B46" s="7" t="s">
        <v>173</v>
      </c>
      <c r="C46" s="7" t="s">
        <v>80</v>
      </c>
      <c r="D46" s="25">
        <v>1800</v>
      </c>
      <c r="E46" s="27">
        <f>0.634*0.25</f>
        <v>0.1585</v>
      </c>
      <c r="F46" s="27">
        <v>1.915</v>
      </c>
      <c r="G46" s="26">
        <f t="shared" si="4"/>
        <v>546.34950000000003</v>
      </c>
      <c r="H46" s="26">
        <f t="shared" si="1"/>
        <v>81.952425000000005</v>
      </c>
    </row>
    <row r="47" spans="1:8" ht="29.25" customHeight="1" x14ac:dyDescent="0.2">
      <c r="A47" s="6" t="s">
        <v>88</v>
      </c>
      <c r="B47" s="7" t="s">
        <v>174</v>
      </c>
      <c r="C47" s="7" t="s">
        <v>80</v>
      </c>
      <c r="D47" s="25">
        <v>1800</v>
      </c>
      <c r="E47" s="27">
        <f>0.329*0.25</f>
        <v>8.2250000000000004E-2</v>
      </c>
      <c r="F47" s="27">
        <v>1.915</v>
      </c>
      <c r="G47" s="26">
        <f t="shared" si="4"/>
        <v>283.51575000000003</v>
      </c>
      <c r="H47" s="26">
        <f t="shared" si="1"/>
        <v>42.527362500000002</v>
      </c>
    </row>
    <row r="48" spans="1:8" ht="29.25" customHeight="1" x14ac:dyDescent="0.2">
      <c r="A48" s="6" t="s">
        <v>90</v>
      </c>
      <c r="B48" s="9" t="s">
        <v>175</v>
      </c>
      <c r="C48" s="6" t="s">
        <v>80</v>
      </c>
      <c r="D48" s="28">
        <v>1800</v>
      </c>
      <c r="E48" s="13">
        <v>0.11874999999999999</v>
      </c>
      <c r="F48" s="29">
        <v>1.915</v>
      </c>
      <c r="G48" s="26">
        <f t="shared" si="4"/>
        <v>409.33125000000001</v>
      </c>
      <c r="H48" s="26">
        <f t="shared" si="1"/>
        <v>61.399687499999999</v>
      </c>
    </row>
    <row r="49" spans="1:8" ht="29.25" customHeight="1" x14ac:dyDescent="0.2">
      <c r="A49" s="6" t="s">
        <v>92</v>
      </c>
      <c r="B49" s="7" t="s">
        <v>93</v>
      </c>
      <c r="C49" s="7" t="s">
        <v>80</v>
      </c>
      <c r="D49" s="25">
        <v>1800</v>
      </c>
      <c r="E49" s="13">
        <v>0.11899999999999999</v>
      </c>
      <c r="F49" s="27">
        <v>1.915</v>
      </c>
      <c r="G49" s="26">
        <f t="shared" si="4"/>
        <v>410.19299999999998</v>
      </c>
      <c r="H49" s="26">
        <f t="shared" si="1"/>
        <v>61.528949999999995</v>
      </c>
    </row>
    <row r="50" spans="1:8" ht="29.25" customHeight="1" x14ac:dyDescent="0.2">
      <c r="A50" s="6" t="s">
        <v>94</v>
      </c>
      <c r="B50" s="9" t="s">
        <v>176</v>
      </c>
      <c r="C50" s="6" t="s">
        <v>80</v>
      </c>
      <c r="D50" s="28">
        <v>1800</v>
      </c>
      <c r="E50" s="13">
        <v>0.11899999999999999</v>
      </c>
      <c r="F50" s="29">
        <v>1.915</v>
      </c>
      <c r="G50" s="26">
        <f t="shared" si="4"/>
        <v>410.19299999999998</v>
      </c>
      <c r="H50" s="26">
        <f t="shared" si="1"/>
        <v>61.528949999999995</v>
      </c>
    </row>
    <row r="51" spans="1:8" ht="29.25" customHeight="1" x14ac:dyDescent="0.2">
      <c r="A51" s="6" t="s">
        <v>96</v>
      </c>
      <c r="B51" s="9" t="s">
        <v>177</v>
      </c>
      <c r="C51" s="6" t="s">
        <v>80</v>
      </c>
      <c r="D51" s="28">
        <v>1800</v>
      </c>
      <c r="E51" s="13">
        <v>4.7500000000000001E-2</v>
      </c>
      <c r="F51" s="29">
        <v>1.915</v>
      </c>
      <c r="G51" s="26">
        <f t="shared" si="4"/>
        <v>163.73250000000002</v>
      </c>
      <c r="H51" s="26">
        <f t="shared" si="1"/>
        <v>24.559875000000002</v>
      </c>
    </row>
    <row r="52" spans="1:8" ht="29.25" customHeight="1" x14ac:dyDescent="0.2">
      <c r="A52" s="6" t="s">
        <v>98</v>
      </c>
      <c r="B52" s="7" t="s">
        <v>99</v>
      </c>
      <c r="C52" s="7" t="s">
        <v>80</v>
      </c>
      <c r="D52" s="25">
        <v>1800</v>
      </c>
      <c r="E52" s="13">
        <v>3.5749999999999997E-2</v>
      </c>
      <c r="F52" s="27">
        <v>1.915</v>
      </c>
      <c r="G52" s="26">
        <f t="shared" si="4"/>
        <v>123.23025</v>
      </c>
      <c r="H52" s="26">
        <f t="shared" si="1"/>
        <v>18.484537499999998</v>
      </c>
    </row>
    <row r="53" spans="1:8" ht="29.25" customHeight="1" x14ac:dyDescent="0.2">
      <c r="A53" s="6" t="s">
        <v>100</v>
      </c>
      <c r="B53" s="7" t="s">
        <v>101</v>
      </c>
      <c r="C53" s="7" t="s">
        <v>80</v>
      </c>
      <c r="D53" s="25">
        <v>1800</v>
      </c>
      <c r="E53" s="13">
        <v>5.1749999999999997E-2</v>
      </c>
      <c r="F53" s="27">
        <v>1.915</v>
      </c>
      <c r="G53" s="26">
        <f t="shared" si="4"/>
        <v>178.38225</v>
      </c>
      <c r="H53" s="26">
        <f t="shared" si="1"/>
        <v>26.757337499999998</v>
      </c>
    </row>
    <row r="54" spans="1:8" ht="47.25" customHeight="1" x14ac:dyDescent="0.2">
      <c r="A54" s="19">
        <v>6</v>
      </c>
      <c r="B54" s="67" t="s">
        <v>150</v>
      </c>
      <c r="C54" s="67"/>
      <c r="D54" s="67"/>
      <c r="E54" s="67"/>
      <c r="F54" s="67"/>
      <c r="G54" s="67"/>
      <c r="H54" s="67"/>
    </row>
    <row r="55" spans="1:8" ht="41.25" customHeight="1" x14ac:dyDescent="0.2">
      <c r="A55" s="6" t="s">
        <v>102</v>
      </c>
      <c r="B55" s="9" t="s">
        <v>103</v>
      </c>
      <c r="C55" s="9" t="s">
        <v>104</v>
      </c>
      <c r="D55" s="25">
        <v>9000</v>
      </c>
      <c r="E55" s="27">
        <f>0.712</f>
        <v>0.71199999999999997</v>
      </c>
      <c r="F55" s="27">
        <v>1.915</v>
      </c>
      <c r="G55" s="26">
        <f t="shared" ref="G55:G66" si="5">D55*E55*F55</f>
        <v>12271.32</v>
      </c>
      <c r="H55" s="26">
        <f t="shared" si="1"/>
        <v>1840.6979999999999</v>
      </c>
    </row>
    <row r="56" spans="1:8" ht="41.25" customHeight="1" x14ac:dyDescent="0.2">
      <c r="A56" s="6" t="s">
        <v>105</v>
      </c>
      <c r="B56" s="9" t="s">
        <v>178</v>
      </c>
      <c r="C56" s="9" t="s">
        <v>104</v>
      </c>
      <c r="D56" s="25">
        <v>9000</v>
      </c>
      <c r="E56" s="27">
        <f>0.712*0.25</f>
        <v>0.17799999999999999</v>
      </c>
      <c r="F56" s="27">
        <v>1.915</v>
      </c>
      <c r="G56" s="26">
        <f t="shared" si="5"/>
        <v>3067.83</v>
      </c>
      <c r="H56" s="26">
        <f t="shared" si="1"/>
        <v>460.17449999999997</v>
      </c>
    </row>
    <row r="57" spans="1:8" ht="41.25" customHeight="1" x14ac:dyDescent="0.2">
      <c r="A57" s="6" t="s">
        <v>107</v>
      </c>
      <c r="B57" s="9" t="s">
        <v>179</v>
      </c>
      <c r="C57" s="7" t="s">
        <v>106</v>
      </c>
      <c r="D57" s="28">
        <v>9000</v>
      </c>
      <c r="E57" s="29">
        <v>0.754</v>
      </c>
      <c r="F57" s="29">
        <v>1.915</v>
      </c>
      <c r="G57" s="26">
        <f t="shared" si="5"/>
        <v>12995.19</v>
      </c>
      <c r="H57" s="26">
        <f t="shared" si="1"/>
        <v>1949.2784999999999</v>
      </c>
    </row>
    <row r="58" spans="1:8" ht="41.25" customHeight="1" x14ac:dyDescent="0.2">
      <c r="A58" s="6" t="s">
        <v>109</v>
      </c>
      <c r="B58" s="7" t="s">
        <v>85</v>
      </c>
      <c r="C58" s="9" t="s">
        <v>104</v>
      </c>
      <c r="D58" s="25">
        <v>9000</v>
      </c>
      <c r="E58" s="27">
        <v>0.1885</v>
      </c>
      <c r="F58" s="27">
        <v>1.915</v>
      </c>
      <c r="G58" s="26">
        <f t="shared" si="5"/>
        <v>3248.7975000000001</v>
      </c>
      <c r="H58" s="26">
        <f t="shared" si="1"/>
        <v>487.31962499999997</v>
      </c>
    </row>
    <row r="59" spans="1:8" ht="41.25" customHeight="1" x14ac:dyDescent="0.2">
      <c r="A59" s="6" t="s">
        <v>110</v>
      </c>
      <c r="B59" s="7" t="s">
        <v>173</v>
      </c>
      <c r="C59" s="7" t="s">
        <v>106</v>
      </c>
      <c r="D59" s="25">
        <v>9000</v>
      </c>
      <c r="E59" s="27">
        <v>0.18475</v>
      </c>
      <c r="F59" s="27">
        <v>1.915</v>
      </c>
      <c r="G59" s="26">
        <f t="shared" si="5"/>
        <v>3184.1662500000002</v>
      </c>
      <c r="H59" s="26">
        <f t="shared" si="1"/>
        <v>477.62493749999999</v>
      </c>
    </row>
    <row r="60" spans="1:8" ht="41.25" customHeight="1" x14ac:dyDescent="0.2">
      <c r="A60" s="6" t="s">
        <v>112</v>
      </c>
      <c r="B60" s="9" t="s">
        <v>180</v>
      </c>
      <c r="C60" s="7" t="s">
        <v>106</v>
      </c>
      <c r="D60" s="28">
        <v>9000</v>
      </c>
      <c r="E60" s="29">
        <v>0.18475</v>
      </c>
      <c r="F60" s="29">
        <v>1.915</v>
      </c>
      <c r="G60" s="26">
        <f t="shared" si="5"/>
        <v>3184.1662500000002</v>
      </c>
      <c r="H60" s="26">
        <f t="shared" si="1"/>
        <v>477.62493749999999</v>
      </c>
    </row>
    <row r="61" spans="1:8" ht="41.25" customHeight="1" x14ac:dyDescent="0.2">
      <c r="A61" s="6" t="s">
        <v>113</v>
      </c>
      <c r="B61" s="7" t="s">
        <v>114</v>
      </c>
      <c r="C61" s="7" t="s">
        <v>106</v>
      </c>
      <c r="D61" s="25">
        <v>9000</v>
      </c>
      <c r="E61" s="27">
        <v>0.1885</v>
      </c>
      <c r="F61" s="27">
        <v>1.915</v>
      </c>
      <c r="G61" s="26">
        <f t="shared" si="5"/>
        <v>3248.7975000000001</v>
      </c>
      <c r="H61" s="26">
        <f t="shared" si="1"/>
        <v>487.31962499999997</v>
      </c>
    </row>
    <row r="62" spans="1:8" ht="41.25" customHeight="1" x14ac:dyDescent="0.2">
      <c r="A62" s="6" t="s">
        <v>115</v>
      </c>
      <c r="B62" s="9" t="s">
        <v>181</v>
      </c>
      <c r="C62" s="9" t="s">
        <v>104</v>
      </c>
      <c r="D62" s="25">
        <v>9000</v>
      </c>
      <c r="E62" s="27">
        <v>0.1885</v>
      </c>
      <c r="F62" s="27">
        <v>1.915</v>
      </c>
      <c r="G62" s="26">
        <f t="shared" si="5"/>
        <v>3248.7975000000001</v>
      </c>
      <c r="H62" s="26">
        <f t="shared" si="1"/>
        <v>487.31962499999997</v>
      </c>
    </row>
    <row r="63" spans="1:8" ht="41.25" customHeight="1" x14ac:dyDescent="0.2">
      <c r="A63" s="6" t="s">
        <v>116</v>
      </c>
      <c r="B63" s="7" t="s">
        <v>95</v>
      </c>
      <c r="C63" s="7" t="s">
        <v>106</v>
      </c>
      <c r="D63" s="28">
        <v>9000</v>
      </c>
      <c r="E63" s="29">
        <v>0.1885</v>
      </c>
      <c r="F63" s="29">
        <v>1.915</v>
      </c>
      <c r="G63" s="26">
        <f t="shared" si="5"/>
        <v>3248.7975000000001</v>
      </c>
      <c r="H63" s="26">
        <f t="shared" si="1"/>
        <v>487.31962499999997</v>
      </c>
    </row>
    <row r="64" spans="1:8" ht="41.25" customHeight="1" x14ac:dyDescent="0.2">
      <c r="A64" s="6" t="s">
        <v>118</v>
      </c>
      <c r="B64" s="9" t="s">
        <v>182</v>
      </c>
      <c r="C64" s="7" t="s">
        <v>106</v>
      </c>
      <c r="D64" s="28">
        <v>9000</v>
      </c>
      <c r="E64" s="29">
        <v>0.17974999999999999</v>
      </c>
      <c r="F64" s="29">
        <v>1.915</v>
      </c>
      <c r="G64" s="26">
        <f t="shared" si="5"/>
        <v>3097.99125</v>
      </c>
      <c r="H64" s="26">
        <f t="shared" si="1"/>
        <v>464.69868750000001</v>
      </c>
    </row>
    <row r="65" spans="1:8" ht="41.25" customHeight="1" x14ac:dyDescent="0.2">
      <c r="A65" s="6" t="s">
        <v>120</v>
      </c>
      <c r="B65" s="7" t="s">
        <v>101</v>
      </c>
      <c r="C65" s="9" t="s">
        <v>104</v>
      </c>
      <c r="D65" s="25">
        <v>9000</v>
      </c>
      <c r="E65" s="27">
        <v>0.18225</v>
      </c>
      <c r="F65" s="27">
        <v>1.915</v>
      </c>
      <c r="G65" s="26">
        <f t="shared" si="5"/>
        <v>3141.0787500000001</v>
      </c>
      <c r="H65" s="26">
        <f t="shared" si="1"/>
        <v>471.1618125</v>
      </c>
    </row>
    <row r="66" spans="1:8" ht="41.25" customHeight="1" x14ac:dyDescent="0.2">
      <c r="A66" s="19" t="s">
        <v>122</v>
      </c>
      <c r="B66" s="22" t="s">
        <v>183</v>
      </c>
      <c r="C66" s="19" t="s">
        <v>13</v>
      </c>
      <c r="D66" s="34">
        <v>4500</v>
      </c>
      <c r="E66" s="34">
        <v>1</v>
      </c>
      <c r="F66" s="35">
        <v>1.915</v>
      </c>
      <c r="G66" s="36">
        <f t="shared" si="5"/>
        <v>8617.5</v>
      </c>
      <c r="H66" s="36">
        <f t="shared" si="1"/>
        <v>1292.625</v>
      </c>
    </row>
    <row r="67" spans="1:8" ht="41.25" customHeight="1" x14ac:dyDescent="0.2">
      <c r="A67" s="19" t="s">
        <v>123</v>
      </c>
      <c r="B67" s="67" t="s">
        <v>124</v>
      </c>
      <c r="C67" s="67"/>
      <c r="D67" s="67"/>
      <c r="E67" s="67"/>
      <c r="F67" s="67"/>
      <c r="G67" s="67"/>
      <c r="H67" s="67"/>
    </row>
    <row r="68" spans="1:8" ht="41.25" customHeight="1" x14ac:dyDescent="0.2">
      <c r="A68" s="6" t="s">
        <v>125</v>
      </c>
      <c r="B68" s="7" t="s">
        <v>126</v>
      </c>
      <c r="C68" s="7" t="s">
        <v>80</v>
      </c>
      <c r="D68" s="25">
        <v>1000</v>
      </c>
      <c r="E68" s="27">
        <f>0.205*0.25</f>
        <v>5.1249999999999997E-2</v>
      </c>
      <c r="F68" s="27">
        <v>1.915</v>
      </c>
      <c r="G68" s="26">
        <f t="shared" ref="G68:G75" si="6">D68*E68*F68</f>
        <v>98.143749999999997</v>
      </c>
      <c r="H68" s="26">
        <f t="shared" ref="H68:H75" si="7">G68*0.15</f>
        <v>14.721562499999999</v>
      </c>
    </row>
    <row r="69" spans="1:8" ht="41.25" customHeight="1" x14ac:dyDescent="0.2">
      <c r="A69" s="6" t="s">
        <v>127</v>
      </c>
      <c r="B69" s="7" t="s">
        <v>128</v>
      </c>
      <c r="C69" s="7" t="s">
        <v>80</v>
      </c>
      <c r="D69" s="25">
        <v>1000</v>
      </c>
      <c r="E69" s="27">
        <f>0.156*0.25</f>
        <v>3.9E-2</v>
      </c>
      <c r="F69" s="27">
        <v>1.915</v>
      </c>
      <c r="G69" s="26">
        <f t="shared" si="6"/>
        <v>74.685000000000002</v>
      </c>
      <c r="H69" s="26">
        <f t="shared" si="7"/>
        <v>11.20275</v>
      </c>
    </row>
    <row r="70" spans="1:8" ht="41.25" customHeight="1" x14ac:dyDescent="0.2">
      <c r="A70" s="6" t="s">
        <v>129</v>
      </c>
      <c r="B70" s="7" t="s">
        <v>130</v>
      </c>
      <c r="C70" s="7" t="s">
        <v>80</v>
      </c>
      <c r="D70" s="25">
        <v>1000</v>
      </c>
      <c r="E70" s="27">
        <f>0.124*0.25</f>
        <v>3.1E-2</v>
      </c>
      <c r="F70" s="27">
        <v>1.915</v>
      </c>
      <c r="G70" s="26">
        <f t="shared" si="6"/>
        <v>59.365000000000002</v>
      </c>
      <c r="H70" s="26">
        <f t="shared" si="7"/>
        <v>8.9047499999999999</v>
      </c>
    </row>
    <row r="71" spans="1:8" ht="41.25" customHeight="1" x14ac:dyDescent="0.2">
      <c r="A71" s="6" t="s">
        <v>131</v>
      </c>
      <c r="B71" s="7" t="s">
        <v>132</v>
      </c>
      <c r="C71" s="7" t="s">
        <v>80</v>
      </c>
      <c r="D71" s="25">
        <v>1000</v>
      </c>
      <c r="E71" s="27">
        <f>0.114*0.25</f>
        <v>2.8500000000000001E-2</v>
      </c>
      <c r="F71" s="27">
        <v>1.915</v>
      </c>
      <c r="G71" s="26">
        <f t="shared" si="6"/>
        <v>54.577500000000001</v>
      </c>
      <c r="H71" s="26">
        <f t="shared" si="7"/>
        <v>8.1866249999999994</v>
      </c>
    </row>
    <row r="72" spans="1:8" ht="89.25" customHeight="1" x14ac:dyDescent="0.2">
      <c r="A72" s="6" t="s">
        <v>133</v>
      </c>
      <c r="B72" s="9" t="s">
        <v>184</v>
      </c>
      <c r="C72" s="6" t="s">
        <v>80</v>
      </c>
      <c r="D72" s="28">
        <v>1000</v>
      </c>
      <c r="E72" s="29">
        <v>5.1999999999999998E-2</v>
      </c>
      <c r="F72" s="29">
        <v>1.915</v>
      </c>
      <c r="G72" s="26">
        <f t="shared" si="6"/>
        <v>99.58</v>
      </c>
      <c r="H72" s="26">
        <f t="shared" si="7"/>
        <v>14.936999999999999</v>
      </c>
    </row>
    <row r="73" spans="1:8" ht="89.25" customHeight="1" x14ac:dyDescent="0.2">
      <c r="A73" s="6" t="s">
        <v>185</v>
      </c>
      <c r="B73" s="9" t="s">
        <v>186</v>
      </c>
      <c r="C73" s="6" t="s">
        <v>80</v>
      </c>
      <c r="D73" s="28">
        <v>1000</v>
      </c>
      <c r="E73" s="29">
        <v>4.8000000000000001E-2</v>
      </c>
      <c r="F73" s="29">
        <v>1.915</v>
      </c>
      <c r="G73" s="26">
        <f t="shared" si="6"/>
        <v>91.92</v>
      </c>
      <c r="H73" s="26">
        <f t="shared" si="7"/>
        <v>13.788</v>
      </c>
    </row>
    <row r="74" spans="1:8" ht="123.75" customHeight="1" x14ac:dyDescent="0.2">
      <c r="A74" s="19" t="s">
        <v>151</v>
      </c>
      <c r="B74" s="22" t="s">
        <v>187</v>
      </c>
      <c r="C74" s="19" t="s">
        <v>136</v>
      </c>
      <c r="D74" s="34">
        <v>6000</v>
      </c>
      <c r="E74" s="35">
        <f>0.425*0.25</f>
        <v>0.10625</v>
      </c>
      <c r="F74" s="35">
        <v>1.915</v>
      </c>
      <c r="G74" s="36">
        <f t="shared" si="6"/>
        <v>1220.8125</v>
      </c>
      <c r="H74" s="36">
        <f t="shared" si="7"/>
        <v>183.12187499999999</v>
      </c>
    </row>
    <row r="75" spans="1:8" ht="89.25" customHeight="1" x14ac:dyDescent="0.2">
      <c r="A75" s="19" t="s">
        <v>137</v>
      </c>
      <c r="B75" s="22" t="s">
        <v>188</v>
      </c>
      <c r="C75" s="19" t="s">
        <v>80</v>
      </c>
      <c r="D75" s="34">
        <v>50</v>
      </c>
      <c r="E75" s="36">
        <v>0.33</v>
      </c>
      <c r="F75" s="35">
        <v>1.915</v>
      </c>
      <c r="G75" s="36">
        <f t="shared" si="6"/>
        <v>31.5975</v>
      </c>
      <c r="H75" s="36">
        <f t="shared" si="7"/>
        <v>4.7396250000000002</v>
      </c>
    </row>
    <row r="76" spans="1:8" ht="113.25" customHeight="1" x14ac:dyDescent="0.2">
      <c r="A76" s="6" t="s">
        <v>140</v>
      </c>
      <c r="B76" s="9" t="s">
        <v>189</v>
      </c>
      <c r="C76" s="6" t="s">
        <v>80</v>
      </c>
      <c r="D76" s="28">
        <v>1800</v>
      </c>
      <c r="E76" s="9"/>
      <c r="F76" s="29">
        <v>1.915</v>
      </c>
      <c r="G76" s="9"/>
      <c r="H76" s="9"/>
    </row>
    <row r="77" spans="1:8" ht="89.25" customHeight="1" x14ac:dyDescent="0.2">
      <c r="A77" s="6" t="s">
        <v>190</v>
      </c>
      <c r="B77" s="7" t="s">
        <v>191</v>
      </c>
      <c r="C77" s="6" t="s">
        <v>80</v>
      </c>
      <c r="D77" s="28">
        <v>1800</v>
      </c>
      <c r="E77" s="9"/>
      <c r="F77" s="29">
        <v>1.915</v>
      </c>
      <c r="G77" s="9"/>
      <c r="H77" s="9"/>
    </row>
    <row r="78" spans="1:8" ht="124.5" customHeight="1" x14ac:dyDescent="0.2">
      <c r="A78" s="19" t="s">
        <v>192</v>
      </c>
      <c r="B78" s="22" t="s">
        <v>193</v>
      </c>
      <c r="C78" s="19" t="s">
        <v>143</v>
      </c>
      <c r="D78" s="34">
        <v>4000</v>
      </c>
      <c r="E78" s="35">
        <v>4.8000000000000001E-2</v>
      </c>
      <c r="F78" s="35">
        <v>1.915</v>
      </c>
      <c r="G78" s="36">
        <f t="shared" ref="G78:G80" si="8">D78*E78*F78</f>
        <v>367.68</v>
      </c>
      <c r="H78" s="36">
        <f t="shared" ref="H78:H80" si="9">G78*0.15</f>
        <v>55.152000000000001</v>
      </c>
    </row>
    <row r="79" spans="1:8" ht="89.25" customHeight="1" x14ac:dyDescent="0.2">
      <c r="A79" s="6" t="s">
        <v>141</v>
      </c>
      <c r="B79" s="9" t="s">
        <v>194</v>
      </c>
      <c r="C79" s="6" t="s">
        <v>143</v>
      </c>
      <c r="D79" s="28">
        <v>5000</v>
      </c>
      <c r="E79" s="30">
        <v>0.76</v>
      </c>
      <c r="F79" s="29">
        <v>1.915</v>
      </c>
      <c r="G79" s="30">
        <f t="shared" si="8"/>
        <v>7277</v>
      </c>
      <c r="H79" s="30">
        <f t="shared" si="9"/>
        <v>1091.55</v>
      </c>
    </row>
    <row r="80" spans="1:8" ht="89.25" customHeight="1" x14ac:dyDescent="0.2">
      <c r="A80" s="6" t="s">
        <v>144</v>
      </c>
      <c r="B80" s="9" t="s">
        <v>195</v>
      </c>
      <c r="C80" s="6" t="s">
        <v>143</v>
      </c>
      <c r="D80" s="28">
        <v>10000</v>
      </c>
      <c r="E80" s="29">
        <v>7.6999999999999999E-2</v>
      </c>
      <c r="F80" s="29">
        <v>1.915</v>
      </c>
      <c r="G80" s="30">
        <f t="shared" si="8"/>
        <v>1474.55</v>
      </c>
      <c r="H80" s="30">
        <f t="shared" si="9"/>
        <v>221.18249999999998</v>
      </c>
    </row>
    <row r="81" spans="1:8" ht="14.25" x14ac:dyDescent="0.2">
      <c r="A81" s="79" t="s">
        <v>0</v>
      </c>
      <c r="B81" s="79"/>
      <c r="C81" s="79"/>
      <c r="D81" s="79"/>
      <c r="E81" s="80"/>
      <c r="F81" s="79"/>
      <c r="G81" s="79"/>
      <c r="H81" s="79"/>
    </row>
    <row r="82" spans="1:8" ht="35.25" customHeight="1" x14ac:dyDescent="0.2">
      <c r="A82" s="81" t="s">
        <v>1</v>
      </c>
      <c r="B82" s="81"/>
      <c r="C82" s="81"/>
      <c r="D82" s="81"/>
      <c r="E82" s="82"/>
      <c r="F82" s="81"/>
      <c r="G82" s="81"/>
      <c r="H82" s="81"/>
    </row>
    <row r="83" spans="1:8" ht="63" x14ac:dyDescent="0.2">
      <c r="A83" s="11"/>
      <c r="B83" s="41" t="s">
        <v>3</v>
      </c>
      <c r="C83" s="21" t="s">
        <v>213</v>
      </c>
      <c r="D83" s="42" t="s">
        <v>212</v>
      </c>
      <c r="E83" s="40" t="s">
        <v>5</v>
      </c>
      <c r="F83" s="40" t="s">
        <v>197</v>
      </c>
      <c r="G83" s="42" t="s">
        <v>211</v>
      </c>
      <c r="H83" s="42" t="s">
        <v>7</v>
      </c>
    </row>
    <row r="84" spans="1:8" ht="15.75" x14ac:dyDescent="0.2">
      <c r="A84" s="19" t="s">
        <v>9</v>
      </c>
      <c r="B84" s="43" t="s">
        <v>10</v>
      </c>
      <c r="C84" s="43"/>
      <c r="D84" s="43"/>
      <c r="E84" s="46"/>
      <c r="F84" s="43"/>
      <c r="G84" s="43"/>
      <c r="H84" s="43"/>
    </row>
    <row r="85" spans="1:8" ht="15.75" x14ac:dyDescent="0.2">
      <c r="A85" s="6" t="s">
        <v>11</v>
      </c>
      <c r="B85" s="16" t="s">
        <v>12</v>
      </c>
      <c r="C85" s="16" t="s">
        <v>13</v>
      </c>
      <c r="D85" s="28">
        <v>7500</v>
      </c>
      <c r="E85" s="29">
        <v>0.20499999999999999</v>
      </c>
      <c r="F85" s="29">
        <v>1.915</v>
      </c>
      <c r="G85" s="30">
        <f>D85*E85*F85</f>
        <v>2944.3125</v>
      </c>
      <c r="H85" s="30">
        <f>G85*0.15</f>
        <v>441.64687499999997</v>
      </c>
    </row>
    <row r="86" spans="1:8" ht="15.75" x14ac:dyDescent="0.2">
      <c r="A86" s="6" t="s">
        <v>14</v>
      </c>
      <c r="B86" s="16" t="s">
        <v>15</v>
      </c>
      <c r="C86" s="16" t="s">
        <v>13</v>
      </c>
      <c r="D86" s="28">
        <v>7500</v>
      </c>
      <c r="E86" s="29">
        <v>0.20499999999999999</v>
      </c>
      <c r="F86" s="29">
        <v>1.915</v>
      </c>
      <c r="G86" s="30">
        <f t="shared" ref="G86:G116" si="10">D86*E86*F86</f>
        <v>2944.3125</v>
      </c>
      <c r="H86" s="30">
        <f t="shared" ref="H86:H148" si="11">G86*0.15</f>
        <v>441.64687499999997</v>
      </c>
    </row>
    <row r="87" spans="1:8" ht="15.75" x14ac:dyDescent="0.2">
      <c r="A87" s="6" t="s">
        <v>16</v>
      </c>
      <c r="B87" s="16" t="s">
        <v>17</v>
      </c>
      <c r="C87" s="16" t="s">
        <v>13</v>
      </c>
      <c r="D87" s="28">
        <v>7500</v>
      </c>
      <c r="E87" s="29">
        <v>0.20499999999999999</v>
      </c>
      <c r="F87" s="29">
        <v>1.915</v>
      </c>
      <c r="G87" s="30">
        <f t="shared" si="10"/>
        <v>2944.3125</v>
      </c>
      <c r="H87" s="30">
        <f t="shared" si="11"/>
        <v>441.64687499999997</v>
      </c>
    </row>
    <row r="88" spans="1:8" ht="15.75" x14ac:dyDescent="0.2">
      <c r="A88" s="6" t="s">
        <v>18</v>
      </c>
      <c r="B88" s="16" t="s">
        <v>19</v>
      </c>
      <c r="C88" s="16" t="s">
        <v>20</v>
      </c>
      <c r="D88" s="28">
        <v>7500</v>
      </c>
      <c r="E88" s="29">
        <v>0.20499999999999999</v>
      </c>
      <c r="F88" s="29">
        <v>1.915</v>
      </c>
      <c r="G88" s="30">
        <f t="shared" si="10"/>
        <v>2944.3125</v>
      </c>
      <c r="H88" s="30">
        <f t="shared" si="11"/>
        <v>441.64687499999997</v>
      </c>
    </row>
    <row r="89" spans="1:8" ht="31.5" x14ac:dyDescent="0.2">
      <c r="A89" s="6" t="s">
        <v>199</v>
      </c>
      <c r="B89" s="16" t="s">
        <v>22</v>
      </c>
      <c r="C89" s="16" t="s">
        <v>13</v>
      </c>
      <c r="D89" s="28">
        <v>7500</v>
      </c>
      <c r="E89" s="29">
        <v>0.20499999999999999</v>
      </c>
      <c r="F89" s="29">
        <v>1.915</v>
      </c>
      <c r="G89" s="30">
        <f t="shared" si="10"/>
        <v>2944.3125</v>
      </c>
      <c r="H89" s="30">
        <f t="shared" si="11"/>
        <v>441.64687499999997</v>
      </c>
    </row>
    <row r="90" spans="1:8" ht="47.25" x14ac:dyDescent="0.2">
      <c r="A90" s="6" t="s">
        <v>23</v>
      </c>
      <c r="B90" s="16" t="s">
        <v>24</v>
      </c>
      <c r="C90" s="16" t="s">
        <v>13</v>
      </c>
      <c r="D90" s="28">
        <v>7500</v>
      </c>
      <c r="E90" s="29">
        <v>0.20499999999999999</v>
      </c>
      <c r="F90" s="29">
        <v>1.915</v>
      </c>
      <c r="G90" s="30">
        <f t="shared" si="10"/>
        <v>2944.3125</v>
      </c>
      <c r="H90" s="30">
        <f t="shared" si="11"/>
        <v>441.64687499999997</v>
      </c>
    </row>
    <row r="91" spans="1:8" ht="31.5" x14ac:dyDescent="0.2">
      <c r="A91" s="6" t="s">
        <v>25</v>
      </c>
      <c r="B91" s="16" t="s">
        <v>26</v>
      </c>
      <c r="C91" s="16" t="s">
        <v>13</v>
      </c>
      <c r="D91" s="28">
        <v>7500</v>
      </c>
      <c r="E91" s="29">
        <v>0.20499999999999999</v>
      </c>
      <c r="F91" s="29">
        <v>1.915</v>
      </c>
      <c r="G91" s="30">
        <f t="shared" si="10"/>
        <v>2944.3125</v>
      </c>
      <c r="H91" s="30">
        <f t="shared" si="11"/>
        <v>441.64687499999997</v>
      </c>
    </row>
    <row r="92" spans="1:8" ht="47.25" x14ac:dyDescent="0.2">
      <c r="A92" s="6" t="s">
        <v>27</v>
      </c>
      <c r="B92" s="17" t="s">
        <v>28</v>
      </c>
      <c r="C92" s="47" t="s">
        <v>13</v>
      </c>
      <c r="D92" s="28">
        <v>7500</v>
      </c>
      <c r="E92" s="29">
        <v>0.20499999999999999</v>
      </c>
      <c r="F92" s="29">
        <v>1.915</v>
      </c>
      <c r="G92" s="30">
        <f t="shared" si="10"/>
        <v>2944.3125</v>
      </c>
      <c r="H92" s="30">
        <f t="shared" si="11"/>
        <v>441.64687499999997</v>
      </c>
    </row>
    <row r="93" spans="1:8" ht="63" x14ac:dyDescent="0.2">
      <c r="A93" s="6" t="s">
        <v>29</v>
      </c>
      <c r="B93" s="17" t="s">
        <v>30</v>
      </c>
      <c r="C93" s="47" t="s">
        <v>13</v>
      </c>
      <c r="D93" s="28">
        <v>7500</v>
      </c>
      <c r="E93" s="29">
        <v>0.20499999999999999</v>
      </c>
      <c r="F93" s="29">
        <v>1.915</v>
      </c>
      <c r="G93" s="30">
        <f t="shared" si="10"/>
        <v>2944.3125</v>
      </c>
      <c r="H93" s="30">
        <f t="shared" si="11"/>
        <v>441.64687499999997</v>
      </c>
    </row>
    <row r="94" spans="1:8" ht="31.5" x14ac:dyDescent="0.2">
      <c r="A94" s="6" t="s">
        <v>31</v>
      </c>
      <c r="B94" s="16" t="s">
        <v>32</v>
      </c>
      <c r="C94" s="16" t="s">
        <v>13</v>
      </c>
      <c r="D94" s="28">
        <v>7500</v>
      </c>
      <c r="E94" s="29">
        <v>0.20499999999999999</v>
      </c>
      <c r="F94" s="29">
        <v>1.915</v>
      </c>
      <c r="G94" s="30">
        <f t="shared" si="10"/>
        <v>2944.3125</v>
      </c>
      <c r="H94" s="30">
        <f t="shared" si="11"/>
        <v>441.64687499999997</v>
      </c>
    </row>
    <row r="95" spans="1:8" ht="31.5" x14ac:dyDescent="0.2">
      <c r="A95" s="6" t="s">
        <v>33</v>
      </c>
      <c r="B95" s="16" t="s">
        <v>34</v>
      </c>
      <c r="C95" s="47" t="s">
        <v>13</v>
      </c>
      <c r="D95" s="28">
        <v>7500</v>
      </c>
      <c r="E95" s="29">
        <v>0.20499999999999999</v>
      </c>
      <c r="F95" s="29">
        <v>1.915</v>
      </c>
      <c r="G95" s="30">
        <f t="shared" si="10"/>
        <v>2944.3125</v>
      </c>
      <c r="H95" s="30">
        <f t="shared" si="11"/>
        <v>441.64687499999997</v>
      </c>
    </row>
    <row r="96" spans="1:8" ht="15.75" x14ac:dyDescent="0.2">
      <c r="A96" s="6" t="s">
        <v>35</v>
      </c>
      <c r="B96" s="16" t="s">
        <v>36</v>
      </c>
      <c r="C96" s="16" t="s">
        <v>13</v>
      </c>
      <c r="D96" s="28">
        <v>7500</v>
      </c>
      <c r="E96" s="29">
        <v>0.20499999999999999</v>
      </c>
      <c r="F96" s="29">
        <v>1.915</v>
      </c>
      <c r="G96" s="30">
        <f t="shared" si="10"/>
        <v>2944.3125</v>
      </c>
      <c r="H96" s="30">
        <f t="shared" si="11"/>
        <v>441.64687499999997</v>
      </c>
    </row>
    <row r="97" spans="1:8" ht="78.75" x14ac:dyDescent="0.2">
      <c r="A97" s="6" t="s">
        <v>37</v>
      </c>
      <c r="B97" s="17" t="s">
        <v>38</v>
      </c>
      <c r="C97" s="47" t="s">
        <v>13</v>
      </c>
      <c r="D97" s="28">
        <v>7500</v>
      </c>
      <c r="E97" s="29">
        <v>0.20499999999999999</v>
      </c>
      <c r="F97" s="29">
        <v>1.915</v>
      </c>
      <c r="G97" s="30">
        <f t="shared" si="10"/>
        <v>2944.3125</v>
      </c>
      <c r="H97" s="30">
        <f t="shared" si="11"/>
        <v>441.64687499999997</v>
      </c>
    </row>
    <row r="98" spans="1:8" ht="15.75" x14ac:dyDescent="0.2">
      <c r="A98" s="6" t="s">
        <v>39</v>
      </c>
      <c r="B98" s="16" t="s">
        <v>40</v>
      </c>
      <c r="C98" s="16" t="s">
        <v>13</v>
      </c>
      <c r="D98" s="28">
        <v>7500</v>
      </c>
      <c r="E98" s="29">
        <v>0.20499999999999999</v>
      </c>
      <c r="F98" s="29">
        <v>1.915</v>
      </c>
      <c r="G98" s="30">
        <f t="shared" si="10"/>
        <v>2944.3125</v>
      </c>
      <c r="H98" s="30">
        <f t="shared" si="11"/>
        <v>441.64687499999997</v>
      </c>
    </row>
    <row r="99" spans="1:8" ht="15.75" x14ac:dyDescent="0.2">
      <c r="A99" s="6" t="s">
        <v>41</v>
      </c>
      <c r="B99" s="16" t="s">
        <v>42</v>
      </c>
      <c r="C99" s="16" t="s">
        <v>13</v>
      </c>
      <c r="D99" s="28">
        <v>7500</v>
      </c>
      <c r="E99" s="29">
        <v>0.20499999999999999</v>
      </c>
      <c r="F99" s="29">
        <v>1.915</v>
      </c>
      <c r="G99" s="30">
        <f t="shared" si="10"/>
        <v>2944.3125</v>
      </c>
      <c r="H99" s="30">
        <f t="shared" si="11"/>
        <v>441.64687499999997</v>
      </c>
    </row>
    <row r="100" spans="1:8" ht="15.75" x14ac:dyDescent="0.2">
      <c r="A100" s="6" t="s">
        <v>43</v>
      </c>
      <c r="B100" s="16" t="s">
        <v>44</v>
      </c>
      <c r="C100" s="16" t="s">
        <v>13</v>
      </c>
      <c r="D100" s="28">
        <v>7500</v>
      </c>
      <c r="E100" s="54">
        <v>0.20499999999999999</v>
      </c>
      <c r="F100" s="29">
        <v>1.915</v>
      </c>
      <c r="G100" s="30">
        <f t="shared" si="10"/>
        <v>2944.3125</v>
      </c>
      <c r="H100" s="30">
        <f t="shared" si="11"/>
        <v>441.64687499999997</v>
      </c>
    </row>
    <row r="101" spans="1:8" ht="31.5" x14ac:dyDescent="0.2">
      <c r="A101" s="6" t="s">
        <v>45</v>
      </c>
      <c r="B101" s="16" t="s">
        <v>46</v>
      </c>
      <c r="C101" s="16" t="s">
        <v>13</v>
      </c>
      <c r="D101" s="28">
        <v>7500</v>
      </c>
      <c r="E101" s="54">
        <v>0.81200000000000006</v>
      </c>
      <c r="F101" s="29">
        <v>1.915</v>
      </c>
      <c r="G101" s="30">
        <f t="shared" si="10"/>
        <v>11662.35</v>
      </c>
      <c r="H101" s="30">
        <f t="shared" si="11"/>
        <v>1749.3525</v>
      </c>
    </row>
    <row r="102" spans="1:8" ht="15.75" x14ac:dyDescent="0.2">
      <c r="A102" s="6" t="s">
        <v>47</v>
      </c>
      <c r="B102" s="16" t="s">
        <v>48</v>
      </c>
      <c r="C102" s="16" t="s">
        <v>13</v>
      </c>
      <c r="D102" s="28">
        <v>7500</v>
      </c>
      <c r="E102" s="54">
        <v>0.81200000000000006</v>
      </c>
      <c r="F102" s="29">
        <v>1.915</v>
      </c>
      <c r="G102" s="30">
        <f t="shared" si="10"/>
        <v>11662.35</v>
      </c>
      <c r="H102" s="30">
        <f t="shared" si="11"/>
        <v>1749.3525</v>
      </c>
    </row>
    <row r="103" spans="1:8" ht="31.5" x14ac:dyDescent="0.2">
      <c r="A103" s="6" t="s">
        <v>49</v>
      </c>
      <c r="B103" s="17" t="s">
        <v>50</v>
      </c>
      <c r="C103" s="8"/>
      <c r="D103" s="5"/>
      <c r="E103" s="54">
        <v>0</v>
      </c>
      <c r="F103" s="29">
        <v>1.915</v>
      </c>
      <c r="G103" s="30">
        <f t="shared" si="10"/>
        <v>0</v>
      </c>
      <c r="H103" s="30">
        <f t="shared" si="11"/>
        <v>0</v>
      </c>
    </row>
    <row r="104" spans="1:8" ht="47.25" x14ac:dyDescent="0.2">
      <c r="A104" s="5"/>
      <c r="B104" s="17" t="s">
        <v>51</v>
      </c>
      <c r="C104" s="47" t="s">
        <v>13</v>
      </c>
      <c r="D104" s="28">
        <v>7500</v>
      </c>
      <c r="E104" s="54">
        <v>0.82699999999999996</v>
      </c>
      <c r="F104" s="29">
        <v>1.915</v>
      </c>
      <c r="G104" s="30">
        <f t="shared" si="10"/>
        <v>11877.7875</v>
      </c>
      <c r="H104" s="30">
        <f t="shared" si="11"/>
        <v>1781.6681249999999</v>
      </c>
    </row>
    <row r="105" spans="1:8" ht="31.5" x14ac:dyDescent="0.2">
      <c r="A105" s="5"/>
      <c r="B105" s="16" t="s">
        <v>52</v>
      </c>
      <c r="C105" s="47" t="s">
        <v>13</v>
      </c>
      <c r="D105" s="28">
        <v>7500</v>
      </c>
      <c r="E105" s="54">
        <v>0.82699999999999996</v>
      </c>
      <c r="F105" s="29">
        <v>1.915</v>
      </c>
      <c r="G105" s="30">
        <f t="shared" si="10"/>
        <v>11877.7875</v>
      </c>
      <c r="H105" s="30">
        <f t="shared" si="11"/>
        <v>1781.6681249999999</v>
      </c>
    </row>
    <row r="106" spans="1:8" ht="15.75" x14ac:dyDescent="0.2">
      <c r="A106" s="5"/>
      <c r="B106" s="16" t="s">
        <v>53</v>
      </c>
      <c r="C106" s="16" t="s">
        <v>13</v>
      </c>
      <c r="D106" s="28">
        <v>7500</v>
      </c>
      <c r="E106" s="54">
        <v>0.82299999999999995</v>
      </c>
      <c r="F106" s="29">
        <v>1.915</v>
      </c>
      <c r="G106" s="30">
        <f t="shared" si="10"/>
        <v>11820.3375</v>
      </c>
      <c r="H106" s="30">
        <f t="shared" si="11"/>
        <v>1773.0506249999999</v>
      </c>
    </row>
    <row r="107" spans="1:8" ht="15.75" x14ac:dyDescent="0.2">
      <c r="A107" s="6" t="s">
        <v>54</v>
      </c>
      <c r="B107" s="16" t="s">
        <v>55</v>
      </c>
      <c r="C107" s="16" t="s">
        <v>13</v>
      </c>
      <c r="D107" s="28">
        <v>7500</v>
      </c>
      <c r="E107" s="55">
        <v>0</v>
      </c>
      <c r="F107" s="29">
        <v>1.915</v>
      </c>
      <c r="G107" s="30">
        <f t="shared" si="10"/>
        <v>0</v>
      </c>
      <c r="H107" s="30">
        <f t="shared" si="11"/>
        <v>0</v>
      </c>
    </row>
    <row r="108" spans="1:8" ht="31.5" x14ac:dyDescent="0.2">
      <c r="A108" s="6" t="s">
        <v>56</v>
      </c>
      <c r="B108" s="17" t="s">
        <v>57</v>
      </c>
      <c r="C108" s="8"/>
      <c r="D108" s="5"/>
      <c r="E108" s="54">
        <v>0.84099999999999997</v>
      </c>
      <c r="F108" s="5"/>
      <c r="G108" s="30">
        <f t="shared" si="10"/>
        <v>0</v>
      </c>
      <c r="H108" s="30">
        <f t="shared" si="11"/>
        <v>0</v>
      </c>
    </row>
    <row r="109" spans="1:8" ht="15.75" x14ac:dyDescent="0.2">
      <c r="A109" s="5"/>
      <c r="B109" s="16" t="s">
        <v>58</v>
      </c>
      <c r="C109" s="16" t="s">
        <v>13</v>
      </c>
      <c r="D109" s="28">
        <v>7500</v>
      </c>
      <c r="E109" s="54">
        <v>0.84099999999999997</v>
      </c>
      <c r="F109" s="29">
        <v>1.915</v>
      </c>
      <c r="G109" s="30">
        <f t="shared" si="10"/>
        <v>12078.862500000001</v>
      </c>
      <c r="H109" s="30">
        <f t="shared" si="11"/>
        <v>1811.829375</v>
      </c>
    </row>
    <row r="110" spans="1:8" ht="15.75" x14ac:dyDescent="0.2">
      <c r="A110" s="5"/>
      <c r="B110" s="16" t="s">
        <v>59</v>
      </c>
      <c r="C110" s="16" t="s">
        <v>13</v>
      </c>
      <c r="D110" s="28">
        <v>7500</v>
      </c>
      <c r="E110" s="54">
        <v>0.84099999999999997</v>
      </c>
      <c r="F110" s="29">
        <v>1.915</v>
      </c>
      <c r="G110" s="30">
        <f t="shared" si="10"/>
        <v>12078.862500000001</v>
      </c>
      <c r="H110" s="30">
        <f t="shared" si="11"/>
        <v>1811.829375</v>
      </c>
    </row>
    <row r="111" spans="1:8" ht="15.75" x14ac:dyDescent="0.2">
      <c r="A111" s="5"/>
      <c r="B111" s="16" t="s">
        <v>60</v>
      </c>
      <c r="C111" s="16" t="s">
        <v>13</v>
      </c>
      <c r="D111" s="28">
        <v>7500</v>
      </c>
      <c r="E111" s="54">
        <v>0.84099999999999997</v>
      </c>
      <c r="F111" s="29">
        <v>1.915</v>
      </c>
      <c r="G111" s="30">
        <f t="shared" si="10"/>
        <v>12078.862500000001</v>
      </c>
      <c r="H111" s="30">
        <f t="shared" si="11"/>
        <v>1811.829375</v>
      </c>
    </row>
    <row r="112" spans="1:8" ht="31.5" x14ac:dyDescent="0.2">
      <c r="A112" s="5"/>
      <c r="B112" s="17" t="s">
        <v>61</v>
      </c>
      <c r="C112" s="47" t="s">
        <v>13</v>
      </c>
      <c r="D112" s="28">
        <v>7500</v>
      </c>
      <c r="E112" s="54">
        <v>0.84099999999999997</v>
      </c>
      <c r="F112" s="29">
        <v>1.915</v>
      </c>
      <c r="G112" s="30">
        <f t="shared" si="10"/>
        <v>12078.862500000001</v>
      </c>
      <c r="H112" s="30">
        <f t="shared" si="11"/>
        <v>1811.829375</v>
      </c>
    </row>
    <row r="113" spans="1:8" ht="15.75" x14ac:dyDescent="0.2">
      <c r="A113" s="5"/>
      <c r="B113" s="16" t="s">
        <v>62</v>
      </c>
      <c r="C113" s="16" t="s">
        <v>13</v>
      </c>
      <c r="D113" s="28">
        <v>7500</v>
      </c>
      <c r="E113" s="54">
        <v>0.81100000000000005</v>
      </c>
      <c r="F113" s="29">
        <v>1.915</v>
      </c>
      <c r="G113" s="30">
        <f t="shared" si="10"/>
        <v>11647.987500000001</v>
      </c>
      <c r="H113" s="30">
        <f t="shared" si="11"/>
        <v>1747.1981250000001</v>
      </c>
    </row>
    <row r="114" spans="1:8" ht="47.25" x14ac:dyDescent="0.2">
      <c r="A114" s="6" t="s">
        <v>63</v>
      </c>
      <c r="B114" s="17" t="s">
        <v>64</v>
      </c>
      <c r="C114" s="47" t="s">
        <v>13</v>
      </c>
      <c r="D114" s="28">
        <v>7500</v>
      </c>
      <c r="E114" s="54">
        <v>0.84199999999999997</v>
      </c>
      <c r="F114" s="29">
        <v>1.915</v>
      </c>
      <c r="G114" s="30">
        <f t="shared" si="10"/>
        <v>12093.225</v>
      </c>
      <c r="H114" s="30">
        <f t="shared" si="11"/>
        <v>1813.9837500000001</v>
      </c>
    </row>
    <row r="115" spans="1:8" ht="31.5" x14ac:dyDescent="0.2">
      <c r="A115" s="6" t="s">
        <v>65</v>
      </c>
      <c r="B115" s="16" t="s">
        <v>66</v>
      </c>
      <c r="C115" s="16" t="s">
        <v>13</v>
      </c>
      <c r="D115" s="28">
        <v>7500</v>
      </c>
      <c r="E115" s="54">
        <v>0.84</v>
      </c>
      <c r="F115" s="29">
        <v>1.915</v>
      </c>
      <c r="G115" s="30">
        <f t="shared" si="10"/>
        <v>12064.5</v>
      </c>
      <c r="H115" s="30">
        <f t="shared" si="11"/>
        <v>1809.675</v>
      </c>
    </row>
    <row r="116" spans="1:8" ht="15.75" x14ac:dyDescent="0.2">
      <c r="A116" s="6" t="s">
        <v>67</v>
      </c>
      <c r="B116" s="16" t="s">
        <v>68</v>
      </c>
      <c r="C116" s="16" t="s">
        <v>13</v>
      </c>
      <c r="D116" s="28">
        <v>7500</v>
      </c>
      <c r="E116" s="54">
        <v>0</v>
      </c>
      <c r="F116" s="29">
        <v>1.915</v>
      </c>
      <c r="G116" s="30">
        <f t="shared" si="10"/>
        <v>0</v>
      </c>
      <c r="H116" s="30">
        <f t="shared" si="11"/>
        <v>0</v>
      </c>
    </row>
    <row r="117" spans="1:8" ht="15.75" x14ac:dyDescent="0.2">
      <c r="A117" s="6" t="s">
        <v>35</v>
      </c>
      <c r="B117" s="71" t="s">
        <v>200</v>
      </c>
      <c r="C117" s="74"/>
      <c r="D117" s="74"/>
      <c r="E117" s="74"/>
      <c r="F117" s="74"/>
      <c r="G117" s="74"/>
      <c r="H117" s="75"/>
    </row>
    <row r="118" spans="1:8" ht="31.5" x14ac:dyDescent="0.2">
      <c r="A118" s="6" t="s">
        <v>69</v>
      </c>
      <c r="B118" s="17" t="s">
        <v>70</v>
      </c>
      <c r="C118" s="16" t="s">
        <v>13</v>
      </c>
      <c r="D118" s="28">
        <v>7500</v>
      </c>
      <c r="E118" s="55">
        <v>0</v>
      </c>
      <c r="F118" s="29">
        <v>1.915</v>
      </c>
      <c r="G118" s="30">
        <f t="shared" ref="G118:G122" si="12">D118*E118*F118</f>
        <v>0</v>
      </c>
      <c r="H118" s="30">
        <f t="shared" si="11"/>
        <v>0</v>
      </c>
    </row>
    <row r="119" spans="1:8" ht="15.75" x14ac:dyDescent="0.2">
      <c r="A119" s="6" t="s">
        <v>71</v>
      </c>
      <c r="B119" s="16" t="s">
        <v>72</v>
      </c>
      <c r="C119" s="16" t="s">
        <v>13</v>
      </c>
      <c r="D119" s="28">
        <v>7500</v>
      </c>
      <c r="E119" s="55">
        <v>0.70199999999999996</v>
      </c>
      <c r="F119" s="29">
        <v>1.915</v>
      </c>
      <c r="G119" s="30">
        <f t="shared" si="12"/>
        <v>10082.475</v>
      </c>
      <c r="H119" s="30">
        <f t="shared" si="11"/>
        <v>1512.3712499999999</v>
      </c>
    </row>
    <row r="120" spans="1:8" ht="15.75" x14ac:dyDescent="0.2">
      <c r="A120" s="6" t="s">
        <v>73</v>
      </c>
      <c r="B120" s="16" t="s">
        <v>74</v>
      </c>
      <c r="C120" s="16" t="s">
        <v>13</v>
      </c>
      <c r="D120" s="28">
        <v>7500</v>
      </c>
      <c r="E120" s="55">
        <v>0.73699999999999999</v>
      </c>
      <c r="F120" s="29">
        <v>1.915</v>
      </c>
      <c r="G120" s="30">
        <f t="shared" si="12"/>
        <v>10585.1625</v>
      </c>
      <c r="H120" s="30">
        <f t="shared" si="11"/>
        <v>1587.774375</v>
      </c>
    </row>
    <row r="121" spans="1:8" ht="15.75" x14ac:dyDescent="0.2">
      <c r="A121" s="19" t="s">
        <v>75</v>
      </c>
      <c r="B121" s="43" t="s">
        <v>76</v>
      </c>
      <c r="C121" s="43" t="s">
        <v>13</v>
      </c>
      <c r="D121" s="34">
        <v>7500</v>
      </c>
      <c r="E121" s="52">
        <v>0.16800000000000001</v>
      </c>
      <c r="F121" s="35">
        <v>1.915</v>
      </c>
      <c r="G121" s="36">
        <f t="shared" si="12"/>
        <v>2412.9</v>
      </c>
      <c r="H121" s="36">
        <f t="shared" si="11"/>
        <v>361.935</v>
      </c>
    </row>
    <row r="122" spans="1:8" ht="31.5" x14ac:dyDescent="0.2">
      <c r="A122" s="19" t="s">
        <v>77</v>
      </c>
      <c r="B122" s="44" t="s">
        <v>201</v>
      </c>
      <c r="C122" s="45" t="s">
        <v>13</v>
      </c>
      <c r="D122" s="34">
        <v>12000</v>
      </c>
      <c r="E122" s="53">
        <v>0.28499999999999998</v>
      </c>
      <c r="F122" s="35">
        <v>1.915</v>
      </c>
      <c r="G122" s="36">
        <f t="shared" si="12"/>
        <v>6549.2999999999993</v>
      </c>
      <c r="H122" s="36">
        <f t="shared" si="11"/>
        <v>982.39499999999987</v>
      </c>
    </row>
    <row r="123" spans="1:8" ht="37.5" customHeight="1" x14ac:dyDescent="0.2">
      <c r="A123" s="6">
        <v>5</v>
      </c>
      <c r="B123" s="71" t="s">
        <v>202</v>
      </c>
      <c r="C123" s="72"/>
      <c r="D123" s="72"/>
      <c r="E123" s="72"/>
      <c r="F123" s="72"/>
      <c r="G123" s="72"/>
      <c r="H123" s="73"/>
    </row>
    <row r="124" spans="1:8" ht="15.75" x14ac:dyDescent="0.2">
      <c r="A124" s="6" t="s">
        <v>78</v>
      </c>
      <c r="B124" s="16" t="s">
        <v>79</v>
      </c>
      <c r="C124" s="16" t="s">
        <v>80</v>
      </c>
      <c r="D124" s="28">
        <v>1800</v>
      </c>
      <c r="E124" s="54">
        <v>0.28999999999999998</v>
      </c>
      <c r="F124" s="29">
        <v>1.915</v>
      </c>
      <c r="G124" s="30">
        <f t="shared" ref="G124:G135" si="13">D124*E124*F124</f>
        <v>999.63</v>
      </c>
      <c r="H124" s="30">
        <f t="shared" si="11"/>
        <v>149.94450000000001</v>
      </c>
    </row>
    <row r="125" spans="1:8" ht="15.75" x14ac:dyDescent="0.2">
      <c r="A125" s="6" t="s">
        <v>81</v>
      </c>
      <c r="B125" s="16" t="s">
        <v>82</v>
      </c>
      <c r="C125" s="16" t="s">
        <v>80</v>
      </c>
      <c r="D125" s="28">
        <v>1800</v>
      </c>
      <c r="E125" s="55">
        <v>0</v>
      </c>
      <c r="F125" s="29">
        <v>1.915</v>
      </c>
      <c r="G125" s="30">
        <f t="shared" si="13"/>
        <v>0</v>
      </c>
      <c r="H125" s="30">
        <f t="shared" si="11"/>
        <v>0</v>
      </c>
    </row>
    <row r="126" spans="1:8" ht="47.25" x14ac:dyDescent="0.2">
      <c r="A126" s="6" t="s">
        <v>203</v>
      </c>
      <c r="B126" s="17" t="s">
        <v>83</v>
      </c>
      <c r="C126" s="47" t="s">
        <v>80</v>
      </c>
      <c r="D126" s="28">
        <v>1800</v>
      </c>
      <c r="E126" s="54">
        <v>4.1000000000000002E-2</v>
      </c>
      <c r="F126" s="29">
        <v>1.915</v>
      </c>
      <c r="G126" s="30">
        <f t="shared" si="13"/>
        <v>141.327</v>
      </c>
      <c r="H126" s="30">
        <f t="shared" si="11"/>
        <v>21.19905</v>
      </c>
    </row>
    <row r="127" spans="1:8" ht="15.75" x14ac:dyDescent="0.2">
      <c r="A127" s="6" t="s">
        <v>84</v>
      </c>
      <c r="B127" s="16" t="s">
        <v>85</v>
      </c>
      <c r="C127" s="16" t="s">
        <v>80</v>
      </c>
      <c r="D127" s="28">
        <v>1800</v>
      </c>
      <c r="E127" s="55">
        <v>6.6000000000000003E-2</v>
      </c>
      <c r="F127" s="29">
        <v>1.915</v>
      </c>
      <c r="G127" s="30">
        <f t="shared" si="13"/>
        <v>227.50200000000004</v>
      </c>
      <c r="H127" s="30">
        <f t="shared" si="11"/>
        <v>34.125300000000003</v>
      </c>
    </row>
    <row r="128" spans="1:8" ht="31.5" x14ac:dyDescent="0.2">
      <c r="A128" s="6" t="s">
        <v>86</v>
      </c>
      <c r="B128" s="17" t="s">
        <v>87</v>
      </c>
      <c r="C128" s="47" t="s">
        <v>80</v>
      </c>
      <c r="D128" s="28">
        <v>1800</v>
      </c>
      <c r="E128" s="55">
        <v>3.2000000000000001E-2</v>
      </c>
      <c r="F128" s="29">
        <v>1.915</v>
      </c>
      <c r="G128" s="30">
        <f t="shared" si="13"/>
        <v>110.304</v>
      </c>
      <c r="H128" s="30">
        <f t="shared" si="11"/>
        <v>16.5456</v>
      </c>
    </row>
    <row r="129" spans="1:8" ht="47.25" x14ac:dyDescent="0.2">
      <c r="A129" s="6" t="s">
        <v>88</v>
      </c>
      <c r="B129" s="16" t="s">
        <v>89</v>
      </c>
      <c r="C129" s="16" t="s">
        <v>80</v>
      </c>
      <c r="D129" s="28">
        <v>1800</v>
      </c>
      <c r="E129" s="29">
        <v>0.18024999999999999</v>
      </c>
      <c r="F129" s="29">
        <v>1.915</v>
      </c>
      <c r="G129" s="30">
        <f t="shared" si="13"/>
        <v>621.32174999999995</v>
      </c>
      <c r="H129" s="30">
        <f t="shared" si="11"/>
        <v>93.198262499999984</v>
      </c>
    </row>
    <row r="130" spans="1:8" ht="15.75" x14ac:dyDescent="0.2">
      <c r="A130" s="6" t="s">
        <v>90</v>
      </c>
      <c r="B130" s="16" t="s">
        <v>91</v>
      </c>
      <c r="C130" s="16" t="s">
        <v>80</v>
      </c>
      <c r="D130" s="28">
        <v>1800</v>
      </c>
      <c r="E130" s="29">
        <v>0.17549999999999999</v>
      </c>
      <c r="F130" s="29">
        <v>1.915</v>
      </c>
      <c r="G130" s="30">
        <f t="shared" si="13"/>
        <v>604.94849999999997</v>
      </c>
      <c r="H130" s="30">
        <f t="shared" si="11"/>
        <v>90.742274999999992</v>
      </c>
    </row>
    <row r="131" spans="1:8" ht="15.75" x14ac:dyDescent="0.2">
      <c r="A131" s="6" t="s">
        <v>92</v>
      </c>
      <c r="B131" s="16" t="s">
        <v>93</v>
      </c>
      <c r="C131" s="16" t="s">
        <v>80</v>
      </c>
      <c r="D131" s="28">
        <v>1800</v>
      </c>
      <c r="E131" s="29">
        <v>0.18425</v>
      </c>
      <c r="F131" s="29">
        <v>1.915</v>
      </c>
      <c r="G131" s="30">
        <f t="shared" si="13"/>
        <v>635.10974999999996</v>
      </c>
      <c r="H131" s="30">
        <f t="shared" si="11"/>
        <v>95.266462499999989</v>
      </c>
    </row>
    <row r="132" spans="1:8" ht="31.5" x14ac:dyDescent="0.2">
      <c r="A132" s="6" t="s">
        <v>94</v>
      </c>
      <c r="B132" s="16" t="s">
        <v>95</v>
      </c>
      <c r="C132" s="47" t="s">
        <v>80</v>
      </c>
      <c r="D132" s="28">
        <v>1800</v>
      </c>
      <c r="E132" s="29">
        <v>0.18425</v>
      </c>
      <c r="F132" s="29">
        <v>1.915</v>
      </c>
      <c r="G132" s="30">
        <f t="shared" si="13"/>
        <v>635.10974999999996</v>
      </c>
      <c r="H132" s="30">
        <f t="shared" si="11"/>
        <v>95.266462499999989</v>
      </c>
    </row>
    <row r="133" spans="1:8" ht="78.75" x14ac:dyDescent="0.2">
      <c r="A133" s="6" t="s">
        <v>96</v>
      </c>
      <c r="B133" s="17" t="s">
        <v>97</v>
      </c>
      <c r="C133" s="47" t="s">
        <v>80</v>
      </c>
      <c r="D133" s="28">
        <v>1800</v>
      </c>
      <c r="E133" s="29">
        <v>0.18425</v>
      </c>
      <c r="F133" s="29">
        <v>1.915</v>
      </c>
      <c r="G133" s="30">
        <f t="shared" si="13"/>
        <v>635.10974999999996</v>
      </c>
      <c r="H133" s="30">
        <f t="shared" si="11"/>
        <v>95.266462499999989</v>
      </c>
    </row>
    <row r="134" spans="1:8" ht="15.75" x14ac:dyDescent="0.2">
      <c r="A134" s="6" t="s">
        <v>98</v>
      </c>
      <c r="B134" s="16" t="s">
        <v>99</v>
      </c>
      <c r="C134" s="16" t="s">
        <v>80</v>
      </c>
      <c r="D134" s="25">
        <v>1800</v>
      </c>
      <c r="E134" s="27">
        <v>0.17624999999999999</v>
      </c>
      <c r="F134" s="27">
        <v>1.915</v>
      </c>
      <c r="G134" s="26">
        <f t="shared" si="13"/>
        <v>607.53375000000005</v>
      </c>
      <c r="H134" s="26">
        <f t="shared" si="11"/>
        <v>91.130062500000008</v>
      </c>
    </row>
    <row r="135" spans="1:8" ht="15.75" x14ac:dyDescent="0.2">
      <c r="A135" s="6" t="s">
        <v>100</v>
      </c>
      <c r="B135" s="16" t="s">
        <v>101</v>
      </c>
      <c r="C135" s="16" t="s">
        <v>80</v>
      </c>
      <c r="D135" s="25">
        <v>1800</v>
      </c>
      <c r="E135" s="27">
        <v>0.17774999999999999</v>
      </c>
      <c r="F135" s="27">
        <v>1.915</v>
      </c>
      <c r="G135" s="26">
        <f t="shared" si="13"/>
        <v>612.70425</v>
      </c>
      <c r="H135" s="26">
        <f t="shared" si="11"/>
        <v>91.905637499999997</v>
      </c>
    </row>
    <row r="136" spans="1:8" ht="40.5" customHeight="1" x14ac:dyDescent="0.2">
      <c r="A136" s="19">
        <v>6</v>
      </c>
      <c r="B136" s="70" t="s">
        <v>204</v>
      </c>
      <c r="C136" s="70"/>
      <c r="D136" s="70"/>
      <c r="E136" s="70"/>
      <c r="F136" s="70"/>
      <c r="G136" s="70"/>
      <c r="H136" s="70"/>
    </row>
    <row r="137" spans="1:8" ht="31.5" x14ac:dyDescent="0.2">
      <c r="A137" s="6" t="s">
        <v>102</v>
      </c>
      <c r="B137" s="17" t="s">
        <v>103</v>
      </c>
      <c r="C137" s="17" t="s">
        <v>104</v>
      </c>
      <c r="D137" s="25">
        <v>9000</v>
      </c>
      <c r="E137" s="48">
        <v>0.16800000000000001</v>
      </c>
      <c r="F137" s="27">
        <v>1.915</v>
      </c>
      <c r="G137" s="26">
        <f t="shared" ref="G137:G148" si="14">D137*E137*F137</f>
        <v>2895.48</v>
      </c>
      <c r="H137" s="26">
        <f t="shared" si="11"/>
        <v>434.322</v>
      </c>
    </row>
    <row r="138" spans="1:8" ht="15.75" x14ac:dyDescent="0.2">
      <c r="A138" s="6" t="s">
        <v>105</v>
      </c>
      <c r="B138" s="16" t="s">
        <v>82</v>
      </c>
      <c r="C138" s="10" t="s">
        <v>106</v>
      </c>
      <c r="D138" s="25">
        <v>9000</v>
      </c>
      <c r="E138" s="27">
        <v>3.7749999999999999E-2</v>
      </c>
      <c r="F138" s="27">
        <v>1.915</v>
      </c>
      <c r="G138" s="26">
        <f t="shared" si="14"/>
        <v>650.62125000000003</v>
      </c>
      <c r="H138" s="26">
        <f t="shared" si="11"/>
        <v>97.593187499999999</v>
      </c>
    </row>
    <row r="139" spans="1:8" ht="63" x14ac:dyDescent="0.2">
      <c r="A139" s="6" t="s">
        <v>107</v>
      </c>
      <c r="B139" s="17" t="s">
        <v>108</v>
      </c>
      <c r="C139" s="10" t="s">
        <v>106</v>
      </c>
      <c r="D139" s="28">
        <v>9000</v>
      </c>
      <c r="E139" s="29">
        <v>0.16800000000000001</v>
      </c>
      <c r="F139" s="29">
        <v>1.915</v>
      </c>
      <c r="G139" s="30">
        <f t="shared" si="14"/>
        <v>2895.48</v>
      </c>
      <c r="H139" s="30">
        <f t="shared" si="11"/>
        <v>434.322</v>
      </c>
    </row>
    <row r="140" spans="1:8" ht="15.75" x14ac:dyDescent="0.2">
      <c r="A140" s="6" t="s">
        <v>109</v>
      </c>
      <c r="B140" s="16" t="s">
        <v>85</v>
      </c>
      <c r="C140" s="10" t="s">
        <v>106</v>
      </c>
      <c r="D140" s="25">
        <v>9000</v>
      </c>
      <c r="E140" s="27">
        <v>7.5999999999999998E-2</v>
      </c>
      <c r="F140" s="27">
        <v>1.915</v>
      </c>
      <c r="G140" s="26">
        <f t="shared" si="14"/>
        <v>1309.8600000000001</v>
      </c>
      <c r="H140" s="26">
        <f t="shared" si="11"/>
        <v>196.47900000000001</v>
      </c>
    </row>
    <row r="141" spans="1:8" ht="31.5" x14ac:dyDescent="0.2">
      <c r="A141" s="6" t="s">
        <v>110</v>
      </c>
      <c r="B141" s="17" t="s">
        <v>111</v>
      </c>
      <c r="C141" s="10" t="s">
        <v>106</v>
      </c>
      <c r="D141" s="28">
        <v>9000</v>
      </c>
      <c r="E141" s="29">
        <v>8.0250000000000002E-2</v>
      </c>
      <c r="F141" s="29">
        <v>1.915</v>
      </c>
      <c r="G141" s="26">
        <f t="shared" si="14"/>
        <v>1383.1087500000001</v>
      </c>
      <c r="H141" s="26">
        <f t="shared" si="11"/>
        <v>207.46631250000002</v>
      </c>
    </row>
    <row r="142" spans="1:8" ht="47.25" x14ac:dyDescent="0.2">
      <c r="A142" s="6" t="s">
        <v>112</v>
      </c>
      <c r="B142" s="16" t="s">
        <v>89</v>
      </c>
      <c r="C142" s="10" t="s">
        <v>106</v>
      </c>
      <c r="D142" s="25">
        <v>9000</v>
      </c>
      <c r="E142" s="27">
        <v>4.3749999999999997E-2</v>
      </c>
      <c r="F142" s="27">
        <v>1.915</v>
      </c>
      <c r="G142" s="26">
        <f t="shared" si="14"/>
        <v>754.03125</v>
      </c>
      <c r="H142" s="26">
        <f t="shared" si="11"/>
        <v>113.1046875</v>
      </c>
    </row>
    <row r="143" spans="1:8" ht="15.75" x14ac:dyDescent="0.2">
      <c r="A143" s="6" t="s">
        <v>113</v>
      </c>
      <c r="B143" s="16" t="s">
        <v>114</v>
      </c>
      <c r="C143" s="10" t="s">
        <v>106</v>
      </c>
      <c r="D143" s="25">
        <v>9000</v>
      </c>
      <c r="E143" s="27">
        <v>5.425E-2</v>
      </c>
      <c r="F143" s="27">
        <v>1.915</v>
      </c>
      <c r="G143" s="26">
        <f t="shared" si="14"/>
        <v>934.99874999999997</v>
      </c>
      <c r="H143" s="26">
        <f t="shared" si="11"/>
        <v>140.24981249999999</v>
      </c>
    </row>
    <row r="144" spans="1:8" ht="15.75" x14ac:dyDescent="0.2">
      <c r="A144" s="6" t="s">
        <v>115</v>
      </c>
      <c r="B144" s="16" t="s">
        <v>93</v>
      </c>
      <c r="C144" s="10" t="s">
        <v>106</v>
      </c>
      <c r="D144" s="25">
        <v>9000</v>
      </c>
      <c r="E144" s="27">
        <v>4.2250000000000003E-2</v>
      </c>
      <c r="F144" s="27">
        <v>1.915</v>
      </c>
      <c r="G144" s="26">
        <f t="shared" si="14"/>
        <v>728.17875000000004</v>
      </c>
      <c r="H144" s="26">
        <f t="shared" si="11"/>
        <v>109.22681250000001</v>
      </c>
    </row>
    <row r="145" spans="1:8" ht="31.5" x14ac:dyDescent="0.2">
      <c r="A145" s="6" t="s">
        <v>116</v>
      </c>
      <c r="B145" s="17" t="s">
        <v>117</v>
      </c>
      <c r="C145" s="10" t="s">
        <v>106</v>
      </c>
      <c r="D145" s="28">
        <v>9000</v>
      </c>
      <c r="E145" s="29">
        <v>4.65E-2</v>
      </c>
      <c r="F145" s="29">
        <v>1.915</v>
      </c>
      <c r="G145" s="30">
        <f t="shared" si="14"/>
        <v>801.42750000000001</v>
      </c>
      <c r="H145" s="30">
        <f t="shared" si="11"/>
        <v>120.214125</v>
      </c>
    </row>
    <row r="146" spans="1:8" ht="63" x14ac:dyDescent="0.2">
      <c r="A146" s="6" t="s">
        <v>118</v>
      </c>
      <c r="B146" s="16" t="s">
        <v>119</v>
      </c>
      <c r="C146" s="18" t="s">
        <v>106</v>
      </c>
      <c r="D146" s="28">
        <v>9000</v>
      </c>
      <c r="E146" s="29">
        <v>5.1999999999999998E-2</v>
      </c>
      <c r="F146" s="29">
        <v>1.915</v>
      </c>
      <c r="G146" s="30">
        <f t="shared" si="14"/>
        <v>896.22</v>
      </c>
      <c r="H146" s="30">
        <f t="shared" si="11"/>
        <v>134.43299999999999</v>
      </c>
    </row>
    <row r="147" spans="1:8" ht="15.75" x14ac:dyDescent="0.2">
      <c r="A147" s="6" t="s">
        <v>120</v>
      </c>
      <c r="B147" s="16" t="s">
        <v>121</v>
      </c>
      <c r="C147" s="10" t="s">
        <v>106</v>
      </c>
      <c r="D147" s="25">
        <v>9000</v>
      </c>
      <c r="E147" s="27">
        <v>4.4999999999999998E-2</v>
      </c>
      <c r="F147" s="27">
        <v>1.915</v>
      </c>
      <c r="G147" s="26">
        <f t="shared" si="14"/>
        <v>775.57500000000005</v>
      </c>
      <c r="H147" s="26">
        <f t="shared" si="11"/>
        <v>116.33625000000001</v>
      </c>
    </row>
    <row r="148" spans="1:8" ht="189" x14ac:dyDescent="0.2">
      <c r="A148" s="19" t="s">
        <v>122</v>
      </c>
      <c r="B148" s="44" t="s">
        <v>205</v>
      </c>
      <c r="C148" s="45" t="s">
        <v>13</v>
      </c>
      <c r="D148" s="34">
        <v>4500</v>
      </c>
      <c r="E148" s="49">
        <v>0.28499999999999998</v>
      </c>
      <c r="F148" s="35">
        <v>1.915</v>
      </c>
      <c r="G148" s="36">
        <f t="shared" si="14"/>
        <v>2455.9875000000002</v>
      </c>
      <c r="H148" s="36">
        <f t="shared" si="11"/>
        <v>368.39812499999999</v>
      </c>
    </row>
    <row r="149" spans="1:8" ht="38.25" customHeight="1" x14ac:dyDescent="0.2">
      <c r="A149" s="19" t="s">
        <v>123</v>
      </c>
      <c r="B149" s="69" t="s">
        <v>206</v>
      </c>
      <c r="C149" s="69"/>
      <c r="D149" s="69"/>
      <c r="E149" s="69"/>
      <c r="F149" s="69"/>
      <c r="G149" s="69"/>
      <c r="H149" s="69"/>
    </row>
    <row r="150" spans="1:8" ht="15.75" x14ac:dyDescent="0.2">
      <c r="A150" s="6" t="s">
        <v>125</v>
      </c>
      <c r="B150" s="16" t="s">
        <v>126</v>
      </c>
      <c r="C150" s="16" t="s">
        <v>80</v>
      </c>
      <c r="D150" s="25">
        <v>1000</v>
      </c>
      <c r="E150" s="27">
        <v>4.6249999999999999E-2</v>
      </c>
      <c r="F150" s="27">
        <v>1.915</v>
      </c>
      <c r="G150" s="26">
        <f t="shared" ref="G150:G160" si="15">D150*E150*F150</f>
        <v>88.568750000000009</v>
      </c>
      <c r="H150" s="26">
        <f t="shared" ref="H150:H160" si="16">G150*0.15</f>
        <v>13.285312500000002</v>
      </c>
    </row>
    <row r="151" spans="1:8" ht="15.75" x14ac:dyDescent="0.2">
      <c r="A151" s="6" t="s">
        <v>127</v>
      </c>
      <c r="B151" s="16" t="s">
        <v>128</v>
      </c>
      <c r="C151" s="16" t="s">
        <v>80</v>
      </c>
      <c r="D151" s="25">
        <v>1000</v>
      </c>
      <c r="E151" s="27">
        <v>3.4250000000000003E-2</v>
      </c>
      <c r="F151" s="27">
        <v>1.915</v>
      </c>
      <c r="G151" s="26">
        <f t="shared" si="15"/>
        <v>65.588750000000005</v>
      </c>
      <c r="H151" s="26">
        <f t="shared" si="16"/>
        <v>9.8383125000000007</v>
      </c>
    </row>
    <row r="152" spans="1:8" ht="15.75" x14ac:dyDescent="0.2">
      <c r="A152" s="6" t="s">
        <v>129</v>
      </c>
      <c r="B152" s="16" t="s">
        <v>130</v>
      </c>
      <c r="C152" s="16" t="s">
        <v>80</v>
      </c>
      <c r="D152" s="25">
        <v>1000</v>
      </c>
      <c r="E152" s="27">
        <v>2.8750000000000001E-2</v>
      </c>
      <c r="F152" s="27">
        <v>1.915</v>
      </c>
      <c r="G152" s="26">
        <f t="shared" si="15"/>
        <v>55.056249999999999</v>
      </c>
      <c r="H152" s="26">
        <f t="shared" si="16"/>
        <v>8.2584374999999994</v>
      </c>
    </row>
    <row r="153" spans="1:8" ht="15.75" x14ac:dyDescent="0.2">
      <c r="A153" s="6" t="s">
        <v>131</v>
      </c>
      <c r="B153" s="16" t="s">
        <v>132</v>
      </c>
      <c r="C153" s="16" t="s">
        <v>80</v>
      </c>
      <c r="D153" s="25">
        <v>1000</v>
      </c>
      <c r="E153" s="27">
        <v>2.7E-2</v>
      </c>
      <c r="F153" s="27">
        <v>1.915</v>
      </c>
      <c r="G153" s="26">
        <f t="shared" si="15"/>
        <v>51.704999999999998</v>
      </c>
      <c r="H153" s="26">
        <f t="shared" si="16"/>
        <v>7.755749999999999</v>
      </c>
    </row>
    <row r="154" spans="1:8" ht="63" x14ac:dyDescent="0.2">
      <c r="A154" s="6" t="s">
        <v>133</v>
      </c>
      <c r="B154" s="17" t="s">
        <v>134</v>
      </c>
      <c r="C154" s="47" t="s">
        <v>80</v>
      </c>
      <c r="D154" s="28">
        <v>1000</v>
      </c>
      <c r="E154" s="50">
        <v>4.2000000000000003E-2</v>
      </c>
      <c r="F154" s="29">
        <v>1.915</v>
      </c>
      <c r="G154" s="30">
        <f t="shared" si="15"/>
        <v>80.430000000000007</v>
      </c>
      <c r="H154" s="30">
        <f t="shared" si="16"/>
        <v>12.064500000000001</v>
      </c>
    </row>
    <row r="155" spans="1:8" ht="110.25" x14ac:dyDescent="0.2">
      <c r="A155" s="19">
        <v>9</v>
      </c>
      <c r="B155" s="43" t="s">
        <v>135</v>
      </c>
      <c r="C155" s="45" t="s">
        <v>136</v>
      </c>
      <c r="D155" s="34">
        <v>6000</v>
      </c>
      <c r="E155" s="35">
        <v>8.5750000000000007E-2</v>
      </c>
      <c r="F155" s="35">
        <v>1.915</v>
      </c>
      <c r="G155" s="36">
        <f t="shared" si="15"/>
        <v>985.26750000000004</v>
      </c>
      <c r="H155" s="36">
        <f t="shared" si="16"/>
        <v>147.79012499999999</v>
      </c>
    </row>
    <row r="156" spans="1:8" ht="47.25" x14ac:dyDescent="0.2">
      <c r="A156" s="19" t="s">
        <v>137</v>
      </c>
      <c r="B156" s="43" t="s">
        <v>138</v>
      </c>
      <c r="C156" s="45" t="s">
        <v>139</v>
      </c>
      <c r="D156" s="34">
        <v>5000</v>
      </c>
      <c r="E156" s="49">
        <v>0.28999999999999998</v>
      </c>
      <c r="F156" s="35">
        <v>1.915</v>
      </c>
      <c r="G156" s="36">
        <f t="shared" si="15"/>
        <v>2776.75</v>
      </c>
      <c r="H156" s="36">
        <f t="shared" si="16"/>
        <v>416.51249999999999</v>
      </c>
    </row>
    <row r="157" spans="1:8" ht="78.75" x14ac:dyDescent="0.2">
      <c r="A157" s="19">
        <v>11</v>
      </c>
      <c r="B157" s="44" t="s">
        <v>207</v>
      </c>
      <c r="C157" s="45" t="s">
        <v>139</v>
      </c>
      <c r="D157" s="34">
        <v>5000</v>
      </c>
      <c r="E157" s="51">
        <v>0</v>
      </c>
      <c r="F157" s="35">
        <v>1.915</v>
      </c>
      <c r="G157" s="36">
        <f t="shared" si="15"/>
        <v>0</v>
      </c>
      <c r="H157" s="36">
        <f t="shared" si="16"/>
        <v>0</v>
      </c>
    </row>
    <row r="158" spans="1:8" ht="63" x14ac:dyDescent="0.2">
      <c r="A158" s="6" t="s">
        <v>141</v>
      </c>
      <c r="B158" s="17" t="s">
        <v>142</v>
      </c>
      <c r="C158" s="47" t="s">
        <v>143</v>
      </c>
      <c r="D158" s="28">
        <v>4000</v>
      </c>
      <c r="E158" s="50">
        <v>4.1000000000000002E-2</v>
      </c>
      <c r="F158" s="29">
        <v>1.915</v>
      </c>
      <c r="G158" s="30">
        <f t="shared" si="15"/>
        <v>314.06</v>
      </c>
      <c r="H158" s="30">
        <f t="shared" si="16"/>
        <v>47.109000000000002</v>
      </c>
    </row>
    <row r="159" spans="1:8" ht="47.25" x14ac:dyDescent="0.2">
      <c r="A159" s="6" t="s">
        <v>144</v>
      </c>
      <c r="B159" s="16" t="s">
        <v>145</v>
      </c>
      <c r="C159" s="16" t="s">
        <v>143</v>
      </c>
      <c r="D159" s="28">
        <v>5000</v>
      </c>
      <c r="E159" s="50">
        <v>6.6000000000000003E-2</v>
      </c>
      <c r="F159" s="29">
        <v>1.915</v>
      </c>
      <c r="G159" s="30">
        <f t="shared" si="15"/>
        <v>631.95000000000005</v>
      </c>
      <c r="H159" s="30">
        <f t="shared" si="16"/>
        <v>94.792500000000004</v>
      </c>
    </row>
    <row r="160" spans="1:8" ht="63" x14ac:dyDescent="0.2">
      <c r="A160" s="6" t="s">
        <v>146</v>
      </c>
      <c r="B160" s="16" t="s">
        <v>147</v>
      </c>
      <c r="C160" s="47" t="s">
        <v>143</v>
      </c>
      <c r="D160" s="28">
        <v>10</v>
      </c>
      <c r="E160" s="50">
        <v>3.2000000000000001E-2</v>
      </c>
      <c r="F160" s="29">
        <v>1.915</v>
      </c>
      <c r="G160" s="30">
        <f t="shared" si="15"/>
        <v>0.61280000000000001</v>
      </c>
      <c r="H160" s="30">
        <f t="shared" si="16"/>
        <v>9.1920000000000002E-2</v>
      </c>
    </row>
  </sheetData>
  <mergeCells count="12">
    <mergeCell ref="B149:H149"/>
    <mergeCell ref="B2:H2"/>
    <mergeCell ref="B26:H26"/>
    <mergeCell ref="B35:H35"/>
    <mergeCell ref="B41:H41"/>
    <mergeCell ref="B54:H54"/>
    <mergeCell ref="B67:H67"/>
    <mergeCell ref="A81:H81"/>
    <mergeCell ref="A82:H82"/>
    <mergeCell ref="B117:H117"/>
    <mergeCell ref="B123:H123"/>
    <mergeCell ref="B136:H136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  <rowBreaks count="3" manualBreakCount="3">
    <brk id="25" max="16383" man="1"/>
    <brk id="80" max="16383" man="1"/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Итого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Архитектор</cp:lastModifiedBy>
  <cp:lastPrinted>2020-07-13T06:37:32Z</cp:lastPrinted>
  <dcterms:created xsi:type="dcterms:W3CDTF">2020-06-03T19:56:53Z</dcterms:created>
  <dcterms:modified xsi:type="dcterms:W3CDTF">2020-07-13T08:05:13Z</dcterms:modified>
</cp:coreProperties>
</file>